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85" windowWidth="27495" windowHeight="13740"/>
  </bookViews>
  <sheets>
    <sheet name="Buttons" sheetId="1" r:id="rId1"/>
  </sheets>
  <calcPr calcId="145621"/>
</workbook>
</file>

<file path=xl/calcChain.xml><?xml version="1.0" encoding="utf-8"?>
<calcChain xmlns="http://schemas.openxmlformats.org/spreadsheetml/2006/main">
  <c r="AK105" i="1" l="1"/>
  <c r="AJ105" i="1" s="1"/>
  <c r="AJ104" i="1" s="1"/>
  <c r="AK104" i="1" s="1"/>
  <c r="AI105" i="1"/>
  <c r="AH105" i="1" s="1"/>
  <c r="AH104" i="1" s="1"/>
  <c r="AI104" i="1" s="1"/>
  <c r="AG105" i="1"/>
  <c r="AF105" i="1" s="1"/>
  <c r="AF104" i="1" s="1"/>
  <c r="AG104" i="1" s="1"/>
  <c r="AE105" i="1"/>
  <c r="AD105" i="1" s="1"/>
  <c r="AD104" i="1" s="1"/>
  <c r="AE104" i="1" s="1"/>
  <c r="AE103" i="1"/>
  <c r="AD103" i="1" s="1"/>
  <c r="AE102" i="1"/>
  <c r="AD102" i="1" s="1"/>
  <c r="AJ101" i="1"/>
  <c r="AK101" i="1" s="1"/>
  <c r="AH101" i="1"/>
  <c r="AI101" i="1" s="1"/>
  <c r="AF101" i="1"/>
  <c r="AG101" i="1" s="1"/>
  <c r="AI100" i="1"/>
  <c r="AH100" i="1" s="1"/>
  <c r="AG99" i="1"/>
  <c r="AF99" i="1" s="1"/>
  <c r="AF96" i="1" s="1"/>
  <c r="AG96" i="1" s="1"/>
  <c r="AI98" i="1"/>
  <c r="AH98" i="1"/>
  <c r="AI97" i="1"/>
  <c r="AH97" i="1" s="1"/>
  <c r="AJ96" i="1"/>
  <c r="AK96" i="1" s="1"/>
  <c r="AD96" i="1"/>
  <c r="AE96" i="1" s="1"/>
  <c r="AK95" i="1"/>
  <c r="AJ95" i="1" s="1"/>
  <c r="AK94" i="1"/>
  <c r="AJ94" i="1" s="1"/>
  <c r="AK93" i="1"/>
  <c r="AJ93" i="1" s="1"/>
  <c r="AK92" i="1"/>
  <c r="AJ92" i="1" s="1"/>
  <c r="AK91" i="1"/>
  <c r="AJ91" i="1" s="1"/>
  <c r="AK90" i="1"/>
  <c r="AJ90" i="1" s="1"/>
  <c r="AK89" i="1"/>
  <c r="AJ89" i="1" s="1"/>
  <c r="AH88" i="1"/>
  <c r="AI88" i="1" s="1"/>
  <c r="AF88" i="1"/>
  <c r="AG88" i="1" s="1"/>
  <c r="AD88" i="1"/>
  <c r="AE88" i="1" s="1"/>
  <c r="AE87" i="1"/>
  <c r="AD87" i="1" s="1"/>
  <c r="AE86" i="1"/>
  <c r="AD86" i="1" s="1"/>
  <c r="AE85" i="1"/>
  <c r="AD85" i="1" s="1"/>
  <c r="AE84" i="1"/>
  <c r="AD84" i="1" s="1"/>
  <c r="AJ83" i="1"/>
  <c r="AK83" i="1" s="1"/>
  <c r="AH83" i="1"/>
  <c r="AI83" i="1" s="1"/>
  <c r="AF83" i="1"/>
  <c r="AG83" i="1" s="1"/>
  <c r="AI82" i="1"/>
  <c r="AH82" i="1" s="1"/>
  <c r="AI81" i="1"/>
  <c r="AH81" i="1" s="1"/>
  <c r="AI80" i="1"/>
  <c r="AH80" i="1" s="1"/>
  <c r="AI79" i="1"/>
  <c r="AH79" i="1" s="1"/>
  <c r="AI78" i="1"/>
  <c r="AH78" i="1" s="1"/>
  <c r="AI77" i="1"/>
  <c r="AH77" i="1" s="1"/>
  <c r="AI76" i="1"/>
  <c r="AH76" i="1" s="1"/>
  <c r="AI75" i="1"/>
  <c r="AH75" i="1" s="1"/>
  <c r="AI74" i="1"/>
  <c r="AH74" i="1" s="1"/>
  <c r="AI73" i="1"/>
  <c r="AH73" i="1" s="1"/>
  <c r="AI72" i="1"/>
  <c r="AH72" i="1" s="1"/>
  <c r="AI71" i="1"/>
  <c r="AH71" i="1" s="1"/>
  <c r="AI70" i="1"/>
  <c r="AH70" i="1" s="1"/>
  <c r="AJ69" i="1"/>
  <c r="AK69" i="1" s="1"/>
  <c r="AF69" i="1"/>
  <c r="AG69" i="1" s="1"/>
  <c r="AD69" i="1"/>
  <c r="AE69" i="1" s="1"/>
  <c r="AE68" i="1"/>
  <c r="AD68" i="1" s="1"/>
  <c r="AK67" i="1"/>
  <c r="AJ67" i="1" s="1"/>
  <c r="AK66" i="1"/>
  <c r="AJ66" i="1" s="1"/>
  <c r="AK65" i="1"/>
  <c r="AJ65" i="1" s="1"/>
  <c r="AK64" i="1"/>
  <c r="AJ64" i="1" s="1"/>
  <c r="AK63" i="1"/>
  <c r="AJ63" i="1" s="1"/>
  <c r="AE61" i="1"/>
  <c r="AD61" i="1" s="1"/>
  <c r="AE60" i="1"/>
  <c r="AD60" i="1" s="1"/>
  <c r="AE59" i="1"/>
  <c r="AD59" i="1" s="1"/>
  <c r="AE58" i="1"/>
  <c r="AD58" i="1" s="1"/>
  <c r="AE57" i="1"/>
  <c r="AD57" i="1" s="1"/>
  <c r="AE56" i="1"/>
  <c r="AD56" i="1" s="1"/>
  <c r="AE55" i="1"/>
  <c r="AD55" i="1" s="1"/>
  <c r="AE54" i="1"/>
  <c r="AD54" i="1" s="1"/>
  <c r="AE53" i="1"/>
  <c r="AD53" i="1" s="1"/>
  <c r="AE51" i="1"/>
  <c r="AD51" i="1" s="1"/>
  <c r="AE50" i="1"/>
  <c r="AD50" i="1" s="1"/>
  <c r="AE49" i="1"/>
  <c r="AD49" i="1" s="1"/>
  <c r="AE48" i="1"/>
  <c r="AD48" i="1" s="1"/>
  <c r="AE47" i="1"/>
  <c r="AD47" i="1" s="1"/>
  <c r="AE46" i="1"/>
  <c r="AD46" i="1" s="1"/>
  <c r="AE45" i="1"/>
  <c r="AD45" i="1" s="1"/>
  <c r="AH43" i="1"/>
  <c r="AI43" i="1" s="1"/>
  <c r="AF43" i="1"/>
  <c r="AG43" i="1" s="1"/>
  <c r="AG42" i="1"/>
  <c r="AF42" i="1" s="1"/>
  <c r="AG41" i="1"/>
  <c r="AF41" i="1" s="1"/>
  <c r="AG40" i="1"/>
  <c r="AF40" i="1" s="1"/>
  <c r="AG39" i="1"/>
  <c r="AF39" i="1" s="1"/>
  <c r="AG38" i="1"/>
  <c r="AF38" i="1" s="1"/>
  <c r="AG37" i="1"/>
  <c r="AF37" i="1" s="1"/>
  <c r="AK36" i="1"/>
  <c r="AJ36" i="1" s="1"/>
  <c r="AK35" i="1"/>
  <c r="AJ35" i="1" s="1"/>
  <c r="AG34" i="1"/>
  <c r="AF34" i="1" s="1"/>
  <c r="AG33" i="1"/>
  <c r="AF33" i="1" s="1"/>
  <c r="AG32" i="1"/>
  <c r="AF32" i="1" s="1"/>
  <c r="AH31" i="1"/>
  <c r="AI31" i="1" s="1"/>
  <c r="AD31" i="1"/>
  <c r="AE31" i="1" s="1"/>
  <c r="AI30" i="1"/>
  <c r="AH30" i="1" s="1"/>
  <c r="AH29" i="1" s="1"/>
  <c r="AI29" i="1" s="1"/>
  <c r="AJ29" i="1"/>
  <c r="AK29" i="1" s="1"/>
  <c r="AF29" i="1"/>
  <c r="AG29" i="1" s="1"/>
  <c r="AD29" i="1"/>
  <c r="AE29" i="1" s="1"/>
  <c r="AK28" i="1"/>
  <c r="AJ28" i="1" s="1"/>
  <c r="AK27" i="1"/>
  <c r="AJ27" i="1"/>
  <c r="AK26" i="1"/>
  <c r="AJ26" i="1" s="1"/>
  <c r="AK25" i="1"/>
  <c r="AJ25" i="1"/>
  <c r="AK24" i="1"/>
  <c r="AJ24" i="1" s="1"/>
  <c r="AK23" i="1"/>
  <c r="AJ23" i="1" s="1"/>
  <c r="AK22" i="1"/>
  <c r="AJ22" i="1" s="1"/>
  <c r="AK21" i="1"/>
  <c r="AJ21" i="1" s="1"/>
  <c r="AH20" i="1"/>
  <c r="AI20" i="1" s="1"/>
  <c r="AF20" i="1"/>
  <c r="AG20" i="1" s="1"/>
  <c r="AD20" i="1"/>
  <c r="AE20" i="1" s="1"/>
  <c r="AG19" i="1"/>
  <c r="AF19" i="1" s="1"/>
  <c r="AG18" i="1"/>
  <c r="AF18" i="1" s="1"/>
  <c r="AG17" i="1"/>
  <c r="AF17" i="1" s="1"/>
  <c r="AG16" i="1"/>
  <c r="AF16" i="1"/>
  <c r="AG15" i="1"/>
  <c r="AF15" i="1" s="1"/>
  <c r="AJ14" i="1"/>
  <c r="AK14" i="1" s="1"/>
  <c r="AH14" i="1"/>
  <c r="AD14" i="1"/>
  <c r="AE14" i="1" s="1"/>
  <c r="AE13" i="1"/>
  <c r="AD13" i="1" s="1"/>
  <c r="AE12" i="1"/>
  <c r="AD12" i="1" s="1"/>
  <c r="AE11" i="1"/>
  <c r="AD11" i="1" s="1"/>
  <c r="AE10" i="1"/>
  <c r="AD10" i="1" s="1"/>
  <c r="AJ7" i="1"/>
  <c r="AK7" i="1" s="1"/>
  <c r="AH7" i="1"/>
  <c r="AI7" i="1" s="1"/>
  <c r="AF7" i="1"/>
  <c r="AG7" i="1" s="1"/>
  <c r="BA105" i="1"/>
  <c r="AZ105" i="1" s="1"/>
  <c r="AZ104" i="1" s="1"/>
  <c r="BA104" i="1" s="1"/>
  <c r="AY105" i="1"/>
  <c r="AX105" i="1" s="1"/>
  <c r="AX104" i="1" s="1"/>
  <c r="AY104" i="1" s="1"/>
  <c r="AW105" i="1"/>
  <c r="AU105" i="1"/>
  <c r="AT105" i="1" s="1"/>
  <c r="AT104" i="1" s="1"/>
  <c r="AU104" i="1" s="1"/>
  <c r="AU103" i="1"/>
  <c r="AT103" i="1" s="1"/>
  <c r="AU102" i="1"/>
  <c r="AT102" i="1" s="1"/>
  <c r="AY100" i="1"/>
  <c r="AX100" i="1" s="1"/>
  <c r="AW99" i="1"/>
  <c r="AY98" i="1"/>
  <c r="AX98" i="1" s="1"/>
  <c r="AY97" i="1"/>
  <c r="AX97" i="1" s="1"/>
  <c r="BA95" i="1"/>
  <c r="AZ95" i="1" s="1"/>
  <c r="BA94" i="1"/>
  <c r="AZ94" i="1" s="1"/>
  <c r="BA93" i="1"/>
  <c r="AZ93" i="1" s="1"/>
  <c r="BA92" i="1"/>
  <c r="AZ92" i="1" s="1"/>
  <c r="BA91" i="1"/>
  <c r="AZ91" i="1" s="1"/>
  <c r="BA90" i="1"/>
  <c r="BA89" i="1"/>
  <c r="AZ89" i="1" s="1"/>
  <c r="AU87" i="1"/>
  <c r="AT87" i="1" s="1"/>
  <c r="AU86" i="1"/>
  <c r="AT86" i="1" s="1"/>
  <c r="AU85" i="1"/>
  <c r="AU84" i="1"/>
  <c r="AY82" i="1"/>
  <c r="AY81" i="1"/>
  <c r="AX81" i="1" s="1"/>
  <c r="AY80" i="1"/>
  <c r="AX80" i="1" s="1"/>
  <c r="AY79" i="1"/>
  <c r="AY78" i="1"/>
  <c r="AX78" i="1" s="1"/>
  <c r="AY77" i="1"/>
  <c r="AX77" i="1" s="1"/>
  <c r="AY76" i="1"/>
  <c r="AX76" i="1" s="1"/>
  <c r="AY75" i="1"/>
  <c r="AX75" i="1" s="1"/>
  <c r="AY74" i="1"/>
  <c r="AX74" i="1" s="1"/>
  <c r="AY73" i="1"/>
  <c r="AX73" i="1" s="1"/>
  <c r="AY72" i="1"/>
  <c r="AY71" i="1"/>
  <c r="AY70" i="1"/>
  <c r="AX70" i="1" s="1"/>
  <c r="AU68" i="1"/>
  <c r="BA67" i="1"/>
  <c r="AZ67" i="1" s="1"/>
  <c r="BA66" i="1"/>
  <c r="AZ66" i="1" s="1"/>
  <c r="BA65" i="1"/>
  <c r="BA64" i="1"/>
  <c r="AZ64" i="1" s="1"/>
  <c r="BA63" i="1"/>
  <c r="AU61" i="1"/>
  <c r="AT61" i="1" s="1"/>
  <c r="AU60" i="1"/>
  <c r="AT60" i="1" s="1"/>
  <c r="AU59" i="1"/>
  <c r="AU58" i="1"/>
  <c r="AU57" i="1"/>
  <c r="AT57" i="1" s="1"/>
  <c r="AU56" i="1"/>
  <c r="AT56" i="1" s="1"/>
  <c r="AU55" i="1"/>
  <c r="AT55" i="1" s="1"/>
  <c r="AU54" i="1"/>
  <c r="AT54" i="1" s="1"/>
  <c r="AU53" i="1"/>
  <c r="AT53" i="1" s="1"/>
  <c r="AU52" i="1"/>
  <c r="AU51" i="1"/>
  <c r="AT51" i="1" s="1"/>
  <c r="AU50" i="1"/>
  <c r="AT50" i="1" s="1"/>
  <c r="AU49" i="1"/>
  <c r="AT49" i="1" s="1"/>
  <c r="AU48" i="1"/>
  <c r="AT48" i="1" s="1"/>
  <c r="AU47" i="1"/>
  <c r="AT47" i="1" s="1"/>
  <c r="AU46" i="1"/>
  <c r="AT46" i="1" s="1"/>
  <c r="AU45" i="1"/>
  <c r="AT45" i="1" s="1"/>
  <c r="AW42" i="1"/>
  <c r="AV42" i="1" s="1"/>
  <c r="AW41" i="1"/>
  <c r="AV41" i="1" s="1"/>
  <c r="AW40" i="1"/>
  <c r="AW39" i="1"/>
  <c r="AW38" i="1"/>
  <c r="AW37" i="1"/>
  <c r="AV37" i="1" s="1"/>
  <c r="BA36" i="1"/>
  <c r="AZ36" i="1" s="1"/>
  <c r="BA35" i="1"/>
  <c r="AZ35" i="1" s="1"/>
  <c r="AW34" i="1"/>
  <c r="AV34" i="1" s="1"/>
  <c r="AW33" i="1"/>
  <c r="AV33" i="1" s="1"/>
  <c r="AW32" i="1"/>
  <c r="AV32" i="1" s="1"/>
  <c r="AY30" i="1"/>
  <c r="AX30" i="1" s="1"/>
  <c r="AX29" i="1" s="1"/>
  <c r="AY29" i="1" s="1"/>
  <c r="BA28" i="1"/>
  <c r="AZ28" i="1" s="1"/>
  <c r="BA27" i="1"/>
  <c r="AZ27" i="1" s="1"/>
  <c r="BA26" i="1"/>
  <c r="BA25" i="1"/>
  <c r="AZ25" i="1" s="1"/>
  <c r="BA24" i="1"/>
  <c r="AZ24" i="1" s="1"/>
  <c r="BA23" i="1"/>
  <c r="AZ23" i="1" s="1"/>
  <c r="BA22" i="1"/>
  <c r="AZ22" i="1" s="1"/>
  <c r="BA21" i="1"/>
  <c r="AZ21" i="1" s="1"/>
  <c r="AW19" i="1"/>
  <c r="AW18" i="1"/>
  <c r="AV18" i="1" s="1"/>
  <c r="AW17" i="1"/>
  <c r="AW16" i="1"/>
  <c r="AV16" i="1" s="1"/>
  <c r="AW15" i="1"/>
  <c r="AV15" i="1" s="1"/>
  <c r="AU13" i="1"/>
  <c r="AT13" i="1" s="1"/>
  <c r="AU12" i="1"/>
  <c r="AT12" i="1" s="1"/>
  <c r="AU11" i="1"/>
  <c r="AT11" i="1" s="1"/>
  <c r="AU10" i="1"/>
  <c r="C107" i="1"/>
  <c r="H5" i="1"/>
  <c r="J5" i="1" s="1"/>
  <c r="L5" i="1" s="1"/>
  <c r="N5" i="1" s="1"/>
  <c r="P5" i="1" s="1"/>
  <c r="R5" i="1" s="1"/>
  <c r="T5" i="1" s="1"/>
  <c r="V5" i="1" s="1"/>
  <c r="X5" i="1" s="1"/>
  <c r="Z5" i="1" s="1"/>
  <c r="AB5" i="1" s="1"/>
  <c r="AD5" i="1" s="1"/>
  <c r="AF5" i="1" s="1"/>
  <c r="AH5" i="1" s="1"/>
  <c r="AJ5" i="1" s="1"/>
  <c r="AL5" i="1" s="1"/>
  <c r="AN5" i="1" s="1"/>
  <c r="AP5" i="1" s="1"/>
  <c r="AR5" i="1" s="1"/>
  <c r="AT5" i="1" s="1"/>
  <c r="AV5" i="1" s="1"/>
  <c r="AX5" i="1" s="1"/>
  <c r="AZ5" i="1" s="1"/>
  <c r="AV105" i="1"/>
  <c r="AV104" i="1" s="1"/>
  <c r="AW104" i="1" s="1"/>
  <c r="AZ101" i="1"/>
  <c r="BA101" i="1" s="1"/>
  <c r="AX101" i="1"/>
  <c r="AY101" i="1" s="1"/>
  <c r="AV101" i="1"/>
  <c r="AW101" i="1" s="1"/>
  <c r="AV99" i="1"/>
  <c r="AV96" i="1" s="1"/>
  <c r="AW96" i="1" s="1"/>
  <c r="AZ96" i="1"/>
  <c r="BA96" i="1" s="1"/>
  <c r="AT96" i="1"/>
  <c r="AU96" i="1" s="1"/>
  <c r="AZ90" i="1"/>
  <c r="AX88" i="1"/>
  <c r="AY88" i="1" s="1"/>
  <c r="AT88" i="1"/>
  <c r="AU88" i="1" s="1"/>
  <c r="AT85" i="1"/>
  <c r="AT84" i="1"/>
  <c r="AZ83" i="1"/>
  <c r="BA83" i="1" s="1"/>
  <c r="AX83" i="1"/>
  <c r="AY83" i="1" s="1"/>
  <c r="AV83" i="1"/>
  <c r="AW83" i="1" s="1"/>
  <c r="AX82" i="1"/>
  <c r="AX79" i="1"/>
  <c r="AX72" i="1"/>
  <c r="AX71" i="1"/>
  <c r="AZ69" i="1"/>
  <c r="BA69" i="1" s="1"/>
  <c r="AV69" i="1"/>
  <c r="AW69" i="1" s="1"/>
  <c r="AT69" i="1"/>
  <c r="AU69" i="1" s="1"/>
  <c r="AT68" i="1"/>
  <c r="AZ65" i="1"/>
  <c r="AZ63" i="1"/>
  <c r="AT59" i="1"/>
  <c r="AT58" i="1"/>
  <c r="AX43" i="1"/>
  <c r="AY43" i="1" s="1"/>
  <c r="AV43" i="1"/>
  <c r="AW43" i="1" s="1"/>
  <c r="AV40" i="1"/>
  <c r="AV39" i="1"/>
  <c r="AV38" i="1"/>
  <c r="AX31" i="1"/>
  <c r="AY31" i="1" s="1"/>
  <c r="AT31" i="1"/>
  <c r="AU31" i="1" s="1"/>
  <c r="AZ29" i="1"/>
  <c r="BA29" i="1" s="1"/>
  <c r="AV29" i="1"/>
  <c r="AW29" i="1" s="1"/>
  <c r="AT29" i="1"/>
  <c r="AU29" i="1" s="1"/>
  <c r="AZ26" i="1"/>
  <c r="AX20" i="1"/>
  <c r="AY20" i="1" s="1"/>
  <c r="AV20" i="1"/>
  <c r="AW20" i="1" s="1"/>
  <c r="AT20" i="1"/>
  <c r="AU20" i="1" s="1"/>
  <c r="AV19" i="1"/>
  <c r="AV17" i="1"/>
  <c r="AZ14" i="1"/>
  <c r="BA14" i="1" s="1"/>
  <c r="AX14" i="1"/>
  <c r="AY14" i="1" s="1"/>
  <c r="AT14" i="1"/>
  <c r="AU14" i="1" s="1"/>
  <c r="AT10" i="1"/>
  <c r="AZ7" i="1"/>
  <c r="BA7" i="1" s="1"/>
  <c r="AX7" i="1"/>
  <c r="AY7" i="1" s="1"/>
  <c r="AV7" i="1"/>
  <c r="AW7" i="1" s="1"/>
  <c r="AS105" i="1"/>
  <c r="AR105" i="1" s="1"/>
  <c r="AR104" i="1" s="1"/>
  <c r="AS104" i="1" s="1"/>
  <c r="AQ105" i="1"/>
  <c r="AP105" i="1" s="1"/>
  <c r="AP104" i="1" s="1"/>
  <c r="AQ104" i="1" s="1"/>
  <c r="AO105" i="1"/>
  <c r="AN105" i="1" s="1"/>
  <c r="AN104" i="1" s="1"/>
  <c r="AO104" i="1" s="1"/>
  <c r="AM105" i="1"/>
  <c r="AL105" i="1" s="1"/>
  <c r="AL104" i="1" s="1"/>
  <c r="AM104" i="1" s="1"/>
  <c r="AM103" i="1"/>
  <c r="AL103" i="1" s="1"/>
  <c r="AM102" i="1"/>
  <c r="AL102" i="1" s="1"/>
  <c r="AR101" i="1"/>
  <c r="AS101" i="1" s="1"/>
  <c r="AP101" i="1"/>
  <c r="AQ101" i="1" s="1"/>
  <c r="AN101" i="1"/>
  <c r="AO101" i="1" s="1"/>
  <c r="AQ100" i="1"/>
  <c r="AP100" i="1" s="1"/>
  <c r="AO99" i="1"/>
  <c r="AN99" i="1" s="1"/>
  <c r="AN96" i="1" s="1"/>
  <c r="AO96" i="1" s="1"/>
  <c r="AQ98" i="1"/>
  <c r="AP98" i="1" s="1"/>
  <c r="AQ97" i="1"/>
  <c r="AP97" i="1" s="1"/>
  <c r="AR96" i="1"/>
  <c r="AS96" i="1" s="1"/>
  <c r="AL96" i="1"/>
  <c r="AM96" i="1" s="1"/>
  <c r="AS95" i="1"/>
  <c r="AR95" i="1" s="1"/>
  <c r="AS94" i="1"/>
  <c r="AR94" i="1" s="1"/>
  <c r="AS93" i="1"/>
  <c r="AR93" i="1" s="1"/>
  <c r="AS92" i="1"/>
  <c r="AR92" i="1" s="1"/>
  <c r="AS91" i="1"/>
  <c r="AR91" i="1" s="1"/>
  <c r="AS90" i="1"/>
  <c r="AR90" i="1"/>
  <c r="AS89" i="1"/>
  <c r="AR89" i="1" s="1"/>
  <c r="AP88" i="1"/>
  <c r="AQ88" i="1" s="1"/>
  <c r="AL88" i="1"/>
  <c r="AM88" i="1" s="1"/>
  <c r="AM87" i="1"/>
  <c r="AL87" i="1" s="1"/>
  <c r="AM86" i="1"/>
  <c r="AL86" i="1" s="1"/>
  <c r="AM85" i="1"/>
  <c r="AL85" i="1" s="1"/>
  <c r="AM84" i="1"/>
  <c r="AL84" i="1" s="1"/>
  <c r="AR83" i="1"/>
  <c r="AS83" i="1" s="1"/>
  <c r="AP83" i="1"/>
  <c r="AQ83" i="1" s="1"/>
  <c r="AN83" i="1"/>
  <c r="AO83" i="1" s="1"/>
  <c r="AQ82" i="1"/>
  <c r="AP82" i="1" s="1"/>
  <c r="AQ81" i="1"/>
  <c r="AP81" i="1" s="1"/>
  <c r="AQ80" i="1"/>
  <c r="AP80" i="1" s="1"/>
  <c r="AQ79" i="1"/>
  <c r="AP79" i="1" s="1"/>
  <c r="AQ78" i="1"/>
  <c r="AP78" i="1" s="1"/>
  <c r="AQ77" i="1"/>
  <c r="AP77" i="1" s="1"/>
  <c r="AQ76" i="1"/>
  <c r="AP76" i="1" s="1"/>
  <c r="AQ75" i="1"/>
  <c r="AP75" i="1" s="1"/>
  <c r="AQ74" i="1"/>
  <c r="AP74" i="1" s="1"/>
  <c r="AQ73" i="1"/>
  <c r="AP73" i="1" s="1"/>
  <c r="AQ72" i="1"/>
  <c r="AP72" i="1" s="1"/>
  <c r="AQ71" i="1"/>
  <c r="AP71" i="1" s="1"/>
  <c r="AQ70" i="1"/>
  <c r="AP70" i="1" s="1"/>
  <c r="AR69" i="1"/>
  <c r="AS69" i="1" s="1"/>
  <c r="AN69" i="1"/>
  <c r="AO69" i="1" s="1"/>
  <c r="AL69" i="1"/>
  <c r="AM69" i="1" s="1"/>
  <c r="AM68" i="1"/>
  <c r="AL68" i="1" s="1"/>
  <c r="AS67" i="1"/>
  <c r="AR67" i="1" s="1"/>
  <c r="AS66" i="1"/>
  <c r="AR66" i="1" s="1"/>
  <c r="AS65" i="1"/>
  <c r="AR65" i="1" s="1"/>
  <c r="AS64" i="1"/>
  <c r="AR64" i="1" s="1"/>
  <c r="AS63" i="1"/>
  <c r="AR63" i="1" s="1"/>
  <c r="AM61" i="1"/>
  <c r="AL61" i="1" s="1"/>
  <c r="AM60" i="1"/>
  <c r="AL60" i="1" s="1"/>
  <c r="AM59" i="1"/>
  <c r="AL59" i="1" s="1"/>
  <c r="AM58" i="1"/>
  <c r="AL58" i="1" s="1"/>
  <c r="AM57" i="1"/>
  <c r="AL57" i="1" s="1"/>
  <c r="AM56" i="1"/>
  <c r="AL56" i="1" s="1"/>
  <c r="AM55" i="1"/>
  <c r="AL55" i="1" s="1"/>
  <c r="AM54" i="1"/>
  <c r="AL54" i="1" s="1"/>
  <c r="AM53" i="1"/>
  <c r="AL53" i="1" s="1"/>
  <c r="AM51" i="1"/>
  <c r="AL51" i="1" s="1"/>
  <c r="AM50" i="1"/>
  <c r="AL50" i="1" s="1"/>
  <c r="AM49" i="1"/>
  <c r="AL49" i="1"/>
  <c r="AM48" i="1"/>
  <c r="AL48" i="1" s="1"/>
  <c r="AM47" i="1"/>
  <c r="AL47" i="1" s="1"/>
  <c r="AM46" i="1"/>
  <c r="AL46" i="1" s="1"/>
  <c r="AM45" i="1"/>
  <c r="AL45" i="1" s="1"/>
  <c r="AP43" i="1"/>
  <c r="AN43" i="1"/>
  <c r="AO43" i="1" s="1"/>
  <c r="AO42" i="1"/>
  <c r="AN42" i="1"/>
  <c r="AO41" i="1"/>
  <c r="AN41" i="1" s="1"/>
  <c r="AO40" i="1"/>
  <c r="AN40" i="1" s="1"/>
  <c r="AO39" i="1"/>
  <c r="AN39" i="1" s="1"/>
  <c r="AO38" i="1"/>
  <c r="AN38" i="1" s="1"/>
  <c r="AO37" i="1"/>
  <c r="AN37" i="1" s="1"/>
  <c r="AS36" i="1"/>
  <c r="AR36" i="1" s="1"/>
  <c r="AS35" i="1"/>
  <c r="AR35" i="1" s="1"/>
  <c r="AO34" i="1"/>
  <c r="AN34" i="1" s="1"/>
  <c r="AO33" i="1"/>
  <c r="AN33" i="1" s="1"/>
  <c r="AO32" i="1"/>
  <c r="AN32" i="1" s="1"/>
  <c r="AP31" i="1"/>
  <c r="AQ31" i="1" s="1"/>
  <c r="AL31" i="1"/>
  <c r="AM31" i="1" s="1"/>
  <c r="AQ30" i="1"/>
  <c r="AP30" i="1" s="1"/>
  <c r="AP29" i="1" s="1"/>
  <c r="AQ29" i="1" s="1"/>
  <c r="AR29" i="1"/>
  <c r="AS29" i="1" s="1"/>
  <c r="AN29" i="1"/>
  <c r="AO29" i="1" s="1"/>
  <c r="AL29" i="1"/>
  <c r="AM29" i="1" s="1"/>
  <c r="AS28" i="1"/>
  <c r="AR28" i="1" s="1"/>
  <c r="AS27" i="1"/>
  <c r="AR27" i="1" s="1"/>
  <c r="AS26" i="1"/>
  <c r="AR26" i="1" s="1"/>
  <c r="AS25" i="1"/>
  <c r="AR25" i="1" s="1"/>
  <c r="AS24" i="1"/>
  <c r="AR24" i="1" s="1"/>
  <c r="AS23" i="1"/>
  <c r="AR23" i="1" s="1"/>
  <c r="AS22" i="1"/>
  <c r="AR22" i="1" s="1"/>
  <c r="AS21" i="1"/>
  <c r="AR21" i="1" s="1"/>
  <c r="AP20" i="1"/>
  <c r="AQ20" i="1" s="1"/>
  <c r="AN20" i="1"/>
  <c r="AO20" i="1" s="1"/>
  <c r="AL20" i="1"/>
  <c r="AM20" i="1" s="1"/>
  <c r="AO19" i="1"/>
  <c r="AN19" i="1" s="1"/>
  <c r="AO18" i="1"/>
  <c r="AN18" i="1" s="1"/>
  <c r="AO17" i="1"/>
  <c r="AN17" i="1" s="1"/>
  <c r="AO16" i="1"/>
  <c r="AN16" i="1" s="1"/>
  <c r="AO15" i="1"/>
  <c r="AN15" i="1" s="1"/>
  <c r="AR14" i="1"/>
  <c r="AS14" i="1" s="1"/>
  <c r="AP14" i="1"/>
  <c r="AQ14" i="1" s="1"/>
  <c r="AL14" i="1"/>
  <c r="AM14" i="1" s="1"/>
  <c r="AM13" i="1"/>
  <c r="AL13" i="1" s="1"/>
  <c r="AM12" i="1"/>
  <c r="AL12" i="1" s="1"/>
  <c r="AM11" i="1"/>
  <c r="AL11" i="1" s="1"/>
  <c r="AM10" i="1"/>
  <c r="AL10" i="1" s="1"/>
  <c r="AR7" i="1"/>
  <c r="AS7" i="1" s="1"/>
  <c r="AP7" i="1"/>
  <c r="AQ7" i="1" s="1"/>
  <c r="AN7" i="1"/>
  <c r="AO7" i="1" s="1"/>
  <c r="AC105" i="1"/>
  <c r="AB105" i="1" s="1"/>
  <c r="AB104" i="1" s="1"/>
  <c r="AC104" i="1" s="1"/>
  <c r="AA105" i="1"/>
  <c r="Z105" i="1" s="1"/>
  <c r="Z104" i="1" s="1"/>
  <c r="AA104" i="1" s="1"/>
  <c r="Y105" i="1"/>
  <c r="X105" i="1" s="1"/>
  <c r="X104" i="1" s="1"/>
  <c r="Y104" i="1" s="1"/>
  <c r="W105" i="1"/>
  <c r="V105" i="1" s="1"/>
  <c r="V104" i="1" s="1"/>
  <c r="W104" i="1" s="1"/>
  <c r="W103" i="1"/>
  <c r="V103" i="1" s="1"/>
  <c r="W102" i="1"/>
  <c r="V102" i="1" s="1"/>
  <c r="AB101" i="1"/>
  <c r="AC101" i="1" s="1"/>
  <c r="Z101" i="1"/>
  <c r="AA101" i="1" s="1"/>
  <c r="X101" i="1"/>
  <c r="Y101" i="1" s="1"/>
  <c r="AA100" i="1"/>
  <c r="Z100" i="1" s="1"/>
  <c r="Y99" i="1"/>
  <c r="X99" i="1" s="1"/>
  <c r="X96" i="1" s="1"/>
  <c r="Y96" i="1" s="1"/>
  <c r="AA98" i="1"/>
  <c r="Z98" i="1" s="1"/>
  <c r="AA97" i="1"/>
  <c r="Z97" i="1" s="1"/>
  <c r="AB96" i="1"/>
  <c r="AC96" i="1" s="1"/>
  <c r="V96" i="1"/>
  <c r="W96" i="1" s="1"/>
  <c r="AC95" i="1"/>
  <c r="AB95" i="1" s="1"/>
  <c r="AC94" i="1"/>
  <c r="AB94" i="1" s="1"/>
  <c r="AC93" i="1"/>
  <c r="AB93" i="1" s="1"/>
  <c r="AC92" i="1"/>
  <c r="AB92" i="1" s="1"/>
  <c r="AC91" i="1"/>
  <c r="AB91" i="1" s="1"/>
  <c r="AC90" i="1"/>
  <c r="AB90" i="1"/>
  <c r="AC89" i="1"/>
  <c r="AB89" i="1" s="1"/>
  <c r="Z88" i="1"/>
  <c r="AA88" i="1" s="1"/>
  <c r="V88" i="1"/>
  <c r="W88" i="1" s="1"/>
  <c r="W87" i="1"/>
  <c r="V87" i="1" s="1"/>
  <c r="W86" i="1"/>
  <c r="V86" i="1" s="1"/>
  <c r="W85" i="1"/>
  <c r="V85" i="1" s="1"/>
  <c r="W84" i="1"/>
  <c r="V84" i="1" s="1"/>
  <c r="AB83" i="1"/>
  <c r="AC83" i="1" s="1"/>
  <c r="Z83" i="1"/>
  <c r="AA83" i="1" s="1"/>
  <c r="X83" i="1"/>
  <c r="Y83" i="1" s="1"/>
  <c r="AA82" i="1"/>
  <c r="Z82" i="1" s="1"/>
  <c r="AA81" i="1"/>
  <c r="Z81" i="1" s="1"/>
  <c r="AA80" i="1"/>
  <c r="Z80" i="1" s="1"/>
  <c r="AA79" i="1"/>
  <c r="Z79" i="1" s="1"/>
  <c r="AA78" i="1"/>
  <c r="Z78" i="1" s="1"/>
  <c r="AA77" i="1"/>
  <c r="Z77" i="1" s="1"/>
  <c r="AA76" i="1"/>
  <c r="Z76" i="1" s="1"/>
  <c r="AA75" i="1"/>
  <c r="Z75" i="1" s="1"/>
  <c r="AA74" i="1"/>
  <c r="Z74" i="1" s="1"/>
  <c r="AA73" i="1"/>
  <c r="Z73" i="1" s="1"/>
  <c r="AA72" i="1"/>
  <c r="Z72" i="1" s="1"/>
  <c r="AA71" i="1"/>
  <c r="Z71" i="1" s="1"/>
  <c r="AA70" i="1"/>
  <c r="Z70" i="1" s="1"/>
  <c r="AB69" i="1"/>
  <c r="AC69" i="1" s="1"/>
  <c r="X69" i="1"/>
  <c r="Y69" i="1" s="1"/>
  <c r="V69" i="1"/>
  <c r="W69" i="1" s="1"/>
  <c r="W68" i="1"/>
  <c r="V68" i="1" s="1"/>
  <c r="AC67" i="1"/>
  <c r="AB67" i="1"/>
  <c r="AC66" i="1"/>
  <c r="AB66" i="1" s="1"/>
  <c r="AC65" i="1"/>
  <c r="AB65" i="1" s="1"/>
  <c r="AC64" i="1"/>
  <c r="AB64" i="1" s="1"/>
  <c r="AC63" i="1"/>
  <c r="AB63" i="1" s="1"/>
  <c r="W61" i="1"/>
  <c r="V61" i="1" s="1"/>
  <c r="W60" i="1"/>
  <c r="V60" i="1"/>
  <c r="W59" i="1"/>
  <c r="V59" i="1" s="1"/>
  <c r="W58" i="1"/>
  <c r="V58" i="1" s="1"/>
  <c r="W57" i="1"/>
  <c r="V57" i="1" s="1"/>
  <c r="W56" i="1"/>
  <c r="V56" i="1" s="1"/>
  <c r="W55" i="1"/>
  <c r="V55" i="1" s="1"/>
  <c r="W54" i="1"/>
  <c r="V54" i="1" s="1"/>
  <c r="W53" i="1"/>
  <c r="V53" i="1" s="1"/>
  <c r="W51" i="1"/>
  <c r="V51" i="1" s="1"/>
  <c r="W50" i="1"/>
  <c r="V50" i="1" s="1"/>
  <c r="W49" i="1"/>
  <c r="V49" i="1" s="1"/>
  <c r="W48" i="1"/>
  <c r="V48" i="1" s="1"/>
  <c r="W47" i="1"/>
  <c r="V47" i="1" s="1"/>
  <c r="W46" i="1"/>
  <c r="V46" i="1" s="1"/>
  <c r="W45" i="1"/>
  <c r="V45" i="1" s="1"/>
  <c r="Z43" i="1"/>
  <c r="AA43" i="1" s="1"/>
  <c r="X43" i="1"/>
  <c r="Y43" i="1" s="1"/>
  <c r="Y42" i="1"/>
  <c r="X42" i="1" s="1"/>
  <c r="Y41" i="1"/>
  <c r="X41" i="1" s="1"/>
  <c r="Y40" i="1"/>
  <c r="X40" i="1" s="1"/>
  <c r="Y39" i="1"/>
  <c r="X39" i="1" s="1"/>
  <c r="Y38" i="1"/>
  <c r="X38" i="1" s="1"/>
  <c r="Y37" i="1"/>
  <c r="X37" i="1" s="1"/>
  <c r="AC36" i="1"/>
  <c r="AB36" i="1" s="1"/>
  <c r="AC35" i="1"/>
  <c r="AB35" i="1" s="1"/>
  <c r="Y34" i="1"/>
  <c r="X34" i="1" s="1"/>
  <c r="Y33" i="1"/>
  <c r="X33" i="1" s="1"/>
  <c r="Y32" i="1"/>
  <c r="X32" i="1" s="1"/>
  <c r="Z31" i="1"/>
  <c r="AA31" i="1" s="1"/>
  <c r="V31" i="1"/>
  <c r="W31" i="1" s="1"/>
  <c r="AA30" i="1"/>
  <c r="Z30" i="1" s="1"/>
  <c r="Z29" i="1" s="1"/>
  <c r="AA29" i="1" s="1"/>
  <c r="AB29" i="1"/>
  <c r="AC29" i="1" s="1"/>
  <c r="X29" i="1"/>
  <c r="Y29" i="1" s="1"/>
  <c r="V29" i="1"/>
  <c r="W29" i="1" s="1"/>
  <c r="AC28" i="1"/>
  <c r="AB28" i="1" s="1"/>
  <c r="AC27" i="1"/>
  <c r="AB27" i="1" s="1"/>
  <c r="AC26" i="1"/>
  <c r="AB26" i="1" s="1"/>
  <c r="AC25" i="1"/>
  <c r="AB25" i="1" s="1"/>
  <c r="AC24" i="1"/>
  <c r="AB24" i="1"/>
  <c r="AC23" i="1"/>
  <c r="AB23" i="1" s="1"/>
  <c r="AC22" i="1"/>
  <c r="AB22" i="1"/>
  <c r="AC21" i="1"/>
  <c r="AB21" i="1" s="1"/>
  <c r="Z20" i="1"/>
  <c r="AA20" i="1" s="1"/>
  <c r="X20" i="1"/>
  <c r="Y20" i="1" s="1"/>
  <c r="V20" i="1"/>
  <c r="W20" i="1" s="1"/>
  <c r="Y19" i="1"/>
  <c r="X19" i="1" s="1"/>
  <c r="Y18" i="1"/>
  <c r="X18" i="1" s="1"/>
  <c r="Y17" i="1"/>
  <c r="X17" i="1" s="1"/>
  <c r="Y16" i="1"/>
  <c r="X16" i="1" s="1"/>
  <c r="Y15" i="1"/>
  <c r="X15" i="1" s="1"/>
  <c r="AB14" i="1"/>
  <c r="AC14" i="1" s="1"/>
  <c r="Z14" i="1"/>
  <c r="AA14" i="1" s="1"/>
  <c r="V14" i="1"/>
  <c r="W14" i="1" s="1"/>
  <c r="W13" i="1"/>
  <c r="V13" i="1" s="1"/>
  <c r="W12" i="1"/>
  <c r="V12" i="1"/>
  <c r="W11" i="1"/>
  <c r="V11" i="1" s="1"/>
  <c r="W10" i="1"/>
  <c r="V10" i="1" s="1"/>
  <c r="AB7" i="1"/>
  <c r="AC7" i="1" s="1"/>
  <c r="Z7" i="1"/>
  <c r="X7" i="1"/>
  <c r="Y7" i="1" s="1"/>
  <c r="U105" i="1"/>
  <c r="T105" i="1"/>
  <c r="T104" i="1" s="1"/>
  <c r="U104" i="1" s="1"/>
  <c r="S105" i="1"/>
  <c r="R105" i="1" s="1"/>
  <c r="R104" i="1" s="1"/>
  <c r="S104" i="1" s="1"/>
  <c r="Q105" i="1"/>
  <c r="P105" i="1" s="1"/>
  <c r="P104" i="1" s="1"/>
  <c r="Q104" i="1" s="1"/>
  <c r="O105" i="1"/>
  <c r="N105" i="1" s="1"/>
  <c r="N104" i="1" s="1"/>
  <c r="O104" i="1" s="1"/>
  <c r="O103" i="1"/>
  <c r="N103" i="1" s="1"/>
  <c r="O102" i="1"/>
  <c r="N102" i="1" s="1"/>
  <c r="T101" i="1"/>
  <c r="U101" i="1" s="1"/>
  <c r="R101" i="1"/>
  <c r="S101" i="1" s="1"/>
  <c r="P101" i="1"/>
  <c r="Q101" i="1" s="1"/>
  <c r="S100" i="1"/>
  <c r="R100" i="1" s="1"/>
  <c r="Q99" i="1"/>
  <c r="P99" i="1" s="1"/>
  <c r="P96" i="1" s="1"/>
  <c r="Q96" i="1" s="1"/>
  <c r="S98" i="1"/>
  <c r="R98" i="1" s="1"/>
  <c r="S97" i="1"/>
  <c r="R97" i="1" s="1"/>
  <c r="T96" i="1"/>
  <c r="U96" i="1" s="1"/>
  <c r="N96" i="1"/>
  <c r="O96" i="1" s="1"/>
  <c r="U95" i="1"/>
  <c r="T95" i="1" s="1"/>
  <c r="U94" i="1"/>
  <c r="T94" i="1" s="1"/>
  <c r="U93" i="1"/>
  <c r="T93" i="1" s="1"/>
  <c r="U92" i="1"/>
  <c r="T92" i="1" s="1"/>
  <c r="U91" i="1"/>
  <c r="T91" i="1" s="1"/>
  <c r="U90" i="1"/>
  <c r="T90" i="1" s="1"/>
  <c r="U89" i="1"/>
  <c r="T89" i="1"/>
  <c r="R88" i="1"/>
  <c r="S88" i="1" s="1"/>
  <c r="N88" i="1"/>
  <c r="O88" i="1" s="1"/>
  <c r="O87" i="1"/>
  <c r="N87" i="1" s="1"/>
  <c r="O86" i="1"/>
  <c r="N86" i="1" s="1"/>
  <c r="O85" i="1"/>
  <c r="N85" i="1" s="1"/>
  <c r="O84" i="1"/>
  <c r="N84" i="1" s="1"/>
  <c r="T83" i="1"/>
  <c r="U83" i="1" s="1"/>
  <c r="R83" i="1"/>
  <c r="S83" i="1" s="1"/>
  <c r="P83" i="1"/>
  <c r="Q83" i="1" s="1"/>
  <c r="S82" i="1"/>
  <c r="R82" i="1" s="1"/>
  <c r="S81" i="1"/>
  <c r="R81" i="1" s="1"/>
  <c r="S80" i="1"/>
  <c r="R80" i="1" s="1"/>
  <c r="S79" i="1"/>
  <c r="R79" i="1" s="1"/>
  <c r="S78" i="1"/>
  <c r="R78" i="1" s="1"/>
  <c r="S77" i="1"/>
  <c r="R77" i="1" s="1"/>
  <c r="S76" i="1"/>
  <c r="R76" i="1" s="1"/>
  <c r="S75" i="1"/>
  <c r="R75" i="1" s="1"/>
  <c r="S74" i="1"/>
  <c r="R74" i="1" s="1"/>
  <c r="S73" i="1"/>
  <c r="R73" i="1" s="1"/>
  <c r="S72" i="1"/>
  <c r="R72" i="1" s="1"/>
  <c r="S71" i="1"/>
  <c r="R71" i="1" s="1"/>
  <c r="S70" i="1"/>
  <c r="R70" i="1" s="1"/>
  <c r="T69" i="1"/>
  <c r="U69" i="1" s="1"/>
  <c r="P69" i="1"/>
  <c r="Q69" i="1" s="1"/>
  <c r="N69" i="1"/>
  <c r="O69" i="1" s="1"/>
  <c r="O68" i="1"/>
  <c r="N68" i="1" s="1"/>
  <c r="U67" i="1"/>
  <c r="T67" i="1" s="1"/>
  <c r="U66" i="1"/>
  <c r="T66" i="1" s="1"/>
  <c r="U65" i="1"/>
  <c r="T65" i="1" s="1"/>
  <c r="U64" i="1"/>
  <c r="T64" i="1" s="1"/>
  <c r="U63" i="1"/>
  <c r="T63" i="1" s="1"/>
  <c r="O61" i="1"/>
  <c r="N61" i="1" s="1"/>
  <c r="O60" i="1"/>
  <c r="N60" i="1" s="1"/>
  <c r="O59" i="1"/>
  <c r="N59" i="1" s="1"/>
  <c r="O58" i="1"/>
  <c r="N58" i="1" s="1"/>
  <c r="O57" i="1"/>
  <c r="N57" i="1" s="1"/>
  <c r="O56" i="1"/>
  <c r="N56" i="1" s="1"/>
  <c r="O55" i="1"/>
  <c r="N55" i="1" s="1"/>
  <c r="O54" i="1"/>
  <c r="N54" i="1" s="1"/>
  <c r="O53" i="1"/>
  <c r="N53" i="1" s="1"/>
  <c r="O51" i="1"/>
  <c r="N51" i="1" s="1"/>
  <c r="O50" i="1"/>
  <c r="N50" i="1" s="1"/>
  <c r="O49" i="1"/>
  <c r="N49" i="1" s="1"/>
  <c r="O48" i="1"/>
  <c r="N48" i="1" s="1"/>
  <c r="O47" i="1"/>
  <c r="N47" i="1" s="1"/>
  <c r="O46" i="1"/>
  <c r="N46" i="1" s="1"/>
  <c r="O45" i="1"/>
  <c r="N45" i="1" s="1"/>
  <c r="R43" i="1"/>
  <c r="S43" i="1" s="1"/>
  <c r="P43" i="1"/>
  <c r="Q43" i="1" s="1"/>
  <c r="Q42" i="1"/>
  <c r="P42" i="1" s="1"/>
  <c r="Q41" i="1"/>
  <c r="P41" i="1" s="1"/>
  <c r="Q40" i="1"/>
  <c r="P40" i="1" s="1"/>
  <c r="Q39" i="1"/>
  <c r="P39" i="1" s="1"/>
  <c r="Q38" i="1"/>
  <c r="P38" i="1" s="1"/>
  <c r="Q37" i="1"/>
  <c r="P37" i="1" s="1"/>
  <c r="U36" i="1"/>
  <c r="T36" i="1" s="1"/>
  <c r="U35" i="1"/>
  <c r="T35" i="1" s="1"/>
  <c r="Q34" i="1"/>
  <c r="P34" i="1"/>
  <c r="Q33" i="1"/>
  <c r="P33" i="1" s="1"/>
  <c r="Q32" i="1"/>
  <c r="P32" i="1" s="1"/>
  <c r="R31" i="1"/>
  <c r="S31" i="1" s="1"/>
  <c r="N31" i="1"/>
  <c r="O31" i="1" s="1"/>
  <c r="S30" i="1"/>
  <c r="R30" i="1" s="1"/>
  <c r="R29" i="1" s="1"/>
  <c r="S29" i="1" s="1"/>
  <c r="T29" i="1"/>
  <c r="U29" i="1" s="1"/>
  <c r="P29" i="1"/>
  <c r="Q29" i="1" s="1"/>
  <c r="N29" i="1"/>
  <c r="O29" i="1" s="1"/>
  <c r="U28" i="1"/>
  <c r="T28" i="1" s="1"/>
  <c r="U27" i="1"/>
  <c r="T27" i="1" s="1"/>
  <c r="U26" i="1"/>
  <c r="T26" i="1" s="1"/>
  <c r="U25" i="1"/>
  <c r="T25" i="1" s="1"/>
  <c r="U24" i="1"/>
  <c r="T24" i="1" s="1"/>
  <c r="U23" i="1"/>
  <c r="T23" i="1" s="1"/>
  <c r="U22" i="1"/>
  <c r="T22" i="1" s="1"/>
  <c r="U21" i="1"/>
  <c r="T21" i="1" s="1"/>
  <c r="R20" i="1"/>
  <c r="S20" i="1" s="1"/>
  <c r="P20" i="1"/>
  <c r="Q20" i="1" s="1"/>
  <c r="N20" i="1"/>
  <c r="O20" i="1" s="1"/>
  <c r="Q19" i="1"/>
  <c r="P19" i="1" s="1"/>
  <c r="Q18" i="1"/>
  <c r="P18" i="1" s="1"/>
  <c r="Q17" i="1"/>
  <c r="P17" i="1" s="1"/>
  <c r="Q16" i="1"/>
  <c r="P16" i="1" s="1"/>
  <c r="Q15" i="1"/>
  <c r="P15" i="1"/>
  <c r="U14" i="1"/>
  <c r="T14" i="1"/>
  <c r="R14" i="1"/>
  <c r="S14" i="1" s="1"/>
  <c r="N14" i="1"/>
  <c r="O14" i="1" s="1"/>
  <c r="O13" i="1"/>
  <c r="N13" i="1" s="1"/>
  <c r="O12" i="1"/>
  <c r="N12" i="1" s="1"/>
  <c r="O11" i="1"/>
  <c r="N11" i="1" s="1"/>
  <c r="O10" i="1"/>
  <c r="N10" i="1" s="1"/>
  <c r="T7" i="1"/>
  <c r="U7" i="1" s="1"/>
  <c r="R7" i="1"/>
  <c r="S7" i="1" s="1"/>
  <c r="P7" i="1"/>
  <c r="Q7" i="1" s="1"/>
  <c r="M105" i="1"/>
  <c r="L105" i="1" s="1"/>
  <c r="L104" i="1" s="1"/>
  <c r="M104" i="1" s="1"/>
  <c r="K105" i="1"/>
  <c r="J105" i="1" s="1"/>
  <c r="J104" i="1" s="1"/>
  <c r="K104" i="1" s="1"/>
  <c r="I105" i="1"/>
  <c r="H105" i="1" s="1"/>
  <c r="H104" i="1" s="1"/>
  <c r="I104" i="1" s="1"/>
  <c r="G105" i="1"/>
  <c r="F105" i="1" s="1"/>
  <c r="F104" i="1" s="1"/>
  <c r="G104" i="1" s="1"/>
  <c r="L101" i="1"/>
  <c r="M101" i="1" s="1"/>
  <c r="J101" i="1"/>
  <c r="K101" i="1" s="1"/>
  <c r="H101" i="1"/>
  <c r="I101" i="1" s="1"/>
  <c r="G103" i="1"/>
  <c r="F103" i="1" s="1"/>
  <c r="G102" i="1"/>
  <c r="F102" i="1" s="1"/>
  <c r="L96" i="1"/>
  <c r="M96" i="1" s="1"/>
  <c r="F96" i="1"/>
  <c r="G96" i="1" s="1"/>
  <c r="I99" i="1"/>
  <c r="H99" i="1" s="1"/>
  <c r="H96" i="1" s="1"/>
  <c r="I96" i="1" s="1"/>
  <c r="K100" i="1"/>
  <c r="J100" i="1" s="1"/>
  <c r="K98" i="1"/>
  <c r="J98" i="1" s="1"/>
  <c r="K97" i="1"/>
  <c r="J97" i="1" s="1"/>
  <c r="M90" i="1"/>
  <c r="L90" i="1" s="1"/>
  <c r="M91" i="1"/>
  <c r="L91" i="1" s="1"/>
  <c r="M92" i="1"/>
  <c r="L92" i="1" s="1"/>
  <c r="M93" i="1"/>
  <c r="L93" i="1" s="1"/>
  <c r="M94" i="1"/>
  <c r="L94" i="1" s="1"/>
  <c r="M95" i="1"/>
  <c r="L95" i="1" s="1"/>
  <c r="M89" i="1"/>
  <c r="L89" i="1" s="1"/>
  <c r="J88" i="1"/>
  <c r="K88" i="1" s="1"/>
  <c r="F88" i="1"/>
  <c r="G88" i="1" s="1"/>
  <c r="H88" i="1"/>
  <c r="I88" i="1" s="1"/>
  <c r="L83" i="1"/>
  <c r="M83" i="1" s="1"/>
  <c r="J83" i="1"/>
  <c r="K83" i="1" s="1"/>
  <c r="H83" i="1"/>
  <c r="I83" i="1" s="1"/>
  <c r="G85" i="1"/>
  <c r="F85" i="1" s="1"/>
  <c r="G86" i="1"/>
  <c r="F86" i="1" s="1"/>
  <c r="G87" i="1"/>
  <c r="F87" i="1" s="1"/>
  <c r="G84" i="1"/>
  <c r="F84" i="1" s="1"/>
  <c r="L69" i="1"/>
  <c r="M69" i="1" s="1"/>
  <c r="H69" i="1"/>
  <c r="I69" i="1" s="1"/>
  <c r="F69" i="1"/>
  <c r="G69" i="1" s="1"/>
  <c r="K71" i="1"/>
  <c r="J71" i="1" s="1"/>
  <c r="K72" i="1"/>
  <c r="J72" i="1" s="1"/>
  <c r="K73" i="1"/>
  <c r="J73" i="1" s="1"/>
  <c r="K74" i="1"/>
  <c r="J74" i="1" s="1"/>
  <c r="K75" i="1"/>
  <c r="J75" i="1" s="1"/>
  <c r="K76" i="1"/>
  <c r="J76" i="1" s="1"/>
  <c r="K77" i="1"/>
  <c r="J77" i="1" s="1"/>
  <c r="K78" i="1"/>
  <c r="J78" i="1" s="1"/>
  <c r="K79" i="1"/>
  <c r="J79" i="1" s="1"/>
  <c r="K80" i="1"/>
  <c r="J80" i="1" s="1"/>
  <c r="K81" i="1"/>
  <c r="J81" i="1" s="1"/>
  <c r="K82" i="1"/>
  <c r="J82" i="1" s="1"/>
  <c r="K70" i="1"/>
  <c r="J70" i="1" s="1"/>
  <c r="J43" i="1"/>
  <c r="K43" i="1" s="1"/>
  <c r="H43" i="1"/>
  <c r="I43" i="1" s="1"/>
  <c r="M67" i="1"/>
  <c r="L67" i="1" s="1"/>
  <c r="M66" i="1"/>
  <c r="L66" i="1" s="1"/>
  <c r="M65" i="1"/>
  <c r="L65" i="1" s="1"/>
  <c r="M64" i="1"/>
  <c r="L64" i="1" s="1"/>
  <c r="M63" i="1"/>
  <c r="L63" i="1" s="1"/>
  <c r="G51" i="1"/>
  <c r="F51" i="1" s="1"/>
  <c r="G50" i="1"/>
  <c r="F50" i="1" s="1"/>
  <c r="G49" i="1"/>
  <c r="F49" i="1" s="1"/>
  <c r="G48" i="1"/>
  <c r="F48" i="1" s="1"/>
  <c r="G47" i="1"/>
  <c r="F47" i="1" s="1"/>
  <c r="G46" i="1"/>
  <c r="F46" i="1" s="1"/>
  <c r="G45" i="1"/>
  <c r="F45" i="1" s="1"/>
  <c r="G61" i="1"/>
  <c r="F61" i="1" s="1"/>
  <c r="G60" i="1"/>
  <c r="F60" i="1" s="1"/>
  <c r="G59" i="1"/>
  <c r="F59" i="1" s="1"/>
  <c r="G58" i="1"/>
  <c r="F58" i="1" s="1"/>
  <c r="G57" i="1"/>
  <c r="F57" i="1" s="1"/>
  <c r="G56" i="1"/>
  <c r="F56" i="1" s="1"/>
  <c r="G55" i="1"/>
  <c r="F55" i="1" s="1"/>
  <c r="G54" i="1"/>
  <c r="F54" i="1" s="1"/>
  <c r="G53" i="1"/>
  <c r="F53" i="1" s="1"/>
  <c r="G68" i="1"/>
  <c r="F68" i="1" s="1"/>
  <c r="L29" i="1"/>
  <c r="M29" i="1" s="1"/>
  <c r="H29" i="1"/>
  <c r="I29" i="1" s="1"/>
  <c r="F29" i="1"/>
  <c r="G29" i="1" s="1"/>
  <c r="J20" i="1"/>
  <c r="K20" i="1" s="1"/>
  <c r="H20" i="1"/>
  <c r="I20" i="1" s="1"/>
  <c r="F20" i="1"/>
  <c r="G20" i="1" s="1"/>
  <c r="L14" i="1"/>
  <c r="M14" i="1" s="1"/>
  <c r="J14" i="1"/>
  <c r="K14" i="1" s="1"/>
  <c r="F14" i="1"/>
  <c r="G14" i="1" s="1"/>
  <c r="L7" i="1"/>
  <c r="M7" i="1" s="1"/>
  <c r="J7" i="1"/>
  <c r="K7" i="1" s="1"/>
  <c r="H7" i="1"/>
  <c r="I7" i="1" s="1"/>
  <c r="J31" i="1"/>
  <c r="K31" i="1" s="1"/>
  <c r="F31" i="1"/>
  <c r="G31" i="1" s="1"/>
  <c r="M36" i="1"/>
  <c r="L36" i="1" s="1"/>
  <c r="M35" i="1"/>
  <c r="L35" i="1" s="1"/>
  <c r="I42" i="1"/>
  <c r="H42" i="1" s="1"/>
  <c r="I41" i="1"/>
  <c r="H41" i="1" s="1"/>
  <c r="I40" i="1"/>
  <c r="H40" i="1" s="1"/>
  <c r="I39" i="1"/>
  <c r="H39" i="1" s="1"/>
  <c r="I38" i="1"/>
  <c r="H38" i="1" s="1"/>
  <c r="I37" i="1"/>
  <c r="H37" i="1" s="1"/>
  <c r="I34" i="1"/>
  <c r="H34" i="1" s="1"/>
  <c r="I33" i="1"/>
  <c r="H33" i="1" s="1"/>
  <c r="I32" i="1"/>
  <c r="H32" i="1" s="1"/>
  <c r="K30" i="1"/>
  <c r="J30" i="1" s="1"/>
  <c r="J29" i="1" s="1"/>
  <c r="K29" i="1" s="1"/>
  <c r="M22" i="1"/>
  <c r="L22" i="1" s="1"/>
  <c r="M23" i="1"/>
  <c r="L23" i="1" s="1"/>
  <c r="M24" i="1"/>
  <c r="L24" i="1" s="1"/>
  <c r="M25" i="1"/>
  <c r="L25" i="1" s="1"/>
  <c r="M26" i="1"/>
  <c r="L26" i="1" s="1"/>
  <c r="M27" i="1"/>
  <c r="L27" i="1" s="1"/>
  <c r="M28" i="1"/>
  <c r="L28" i="1" s="1"/>
  <c r="M21" i="1"/>
  <c r="L21" i="1" s="1"/>
  <c r="I16" i="1"/>
  <c r="H16" i="1" s="1"/>
  <c r="I17" i="1"/>
  <c r="H17" i="1" s="1"/>
  <c r="I18" i="1"/>
  <c r="H18" i="1" s="1"/>
  <c r="I19" i="1"/>
  <c r="H19" i="1" s="1"/>
  <c r="I15" i="1"/>
  <c r="H15" i="1" s="1"/>
  <c r="F9" i="1"/>
  <c r="F8" i="1"/>
  <c r="G10" i="1"/>
  <c r="F10" i="1" s="1"/>
  <c r="G11" i="1"/>
  <c r="F11" i="1" s="1"/>
  <c r="G12" i="1"/>
  <c r="F12" i="1" s="1"/>
  <c r="G13" i="1"/>
  <c r="F13" i="1" s="1"/>
  <c r="F101" i="1" l="1"/>
  <c r="G101" i="1" s="1"/>
  <c r="AJ20" i="1"/>
  <c r="AK20" i="1" s="1"/>
  <c r="N101" i="1"/>
  <c r="O101" i="1" s="1"/>
  <c r="H31" i="1"/>
  <c r="I31" i="1" s="1"/>
  <c r="L31" i="1"/>
  <c r="M31" i="1" s="1"/>
  <c r="T88" i="1"/>
  <c r="U88" i="1" s="1"/>
  <c r="AB31" i="1"/>
  <c r="AC31" i="1" s="1"/>
  <c r="L43" i="1"/>
  <c r="M43" i="1" s="1"/>
  <c r="AR88" i="1"/>
  <c r="AS88" i="1" s="1"/>
  <c r="J69" i="1"/>
  <c r="K69" i="1" s="1"/>
  <c r="T31" i="1"/>
  <c r="U31" i="1" s="1"/>
  <c r="AI14" i="1"/>
  <c r="J96" i="1"/>
  <c r="K96" i="1" s="1"/>
  <c r="AH96" i="1"/>
  <c r="AI96" i="1" s="1"/>
  <c r="P14" i="1"/>
  <c r="Q14" i="1" s="1"/>
  <c r="P31" i="1"/>
  <c r="Q31" i="1" s="1"/>
  <c r="AJ31" i="1"/>
  <c r="AK31" i="1" s="1"/>
  <c r="AL101" i="1"/>
  <c r="AM101" i="1" s="1"/>
  <c r="AD83" i="1"/>
  <c r="AE83" i="1" s="1"/>
  <c r="AD101" i="1"/>
  <c r="AE101" i="1" s="1"/>
  <c r="AR31" i="1"/>
  <c r="AS31" i="1" s="1"/>
  <c r="AJ43" i="1"/>
  <c r="AK43" i="1" s="1"/>
  <c r="H14" i="1"/>
  <c r="I14" i="1" s="1"/>
  <c r="X14" i="1"/>
  <c r="Y14" i="1" s="1"/>
  <c r="X31" i="1"/>
  <c r="Y31" i="1" s="1"/>
  <c r="AB88" i="1"/>
  <c r="AC88" i="1" s="1"/>
  <c r="AT101" i="1"/>
  <c r="AU101" i="1" s="1"/>
  <c r="AN14" i="1"/>
  <c r="AO14" i="1" s="1"/>
  <c r="AN31" i="1"/>
  <c r="AO31" i="1" s="1"/>
  <c r="AZ31" i="1"/>
  <c r="BA31" i="1" s="1"/>
  <c r="N43" i="1"/>
  <c r="O43" i="1" s="1"/>
  <c r="AL43" i="1"/>
  <c r="AM43" i="1" s="1"/>
  <c r="F43" i="1"/>
  <c r="G43" i="1" s="1"/>
  <c r="V43" i="1"/>
  <c r="W43" i="1" s="1"/>
  <c r="F83" i="1"/>
  <c r="G83" i="1" s="1"/>
  <c r="L20" i="1"/>
  <c r="M20" i="1" s="1"/>
  <c r="AD43" i="1"/>
  <c r="AE43" i="1" s="1"/>
  <c r="AQ43" i="1"/>
  <c r="AF31" i="1"/>
  <c r="AG31" i="1" s="1"/>
  <c r="AH69" i="1"/>
  <c r="AI69" i="1" s="1"/>
  <c r="AD7" i="1"/>
  <c r="AE7" i="1" s="1"/>
  <c r="AJ88" i="1"/>
  <c r="AK88" i="1" s="1"/>
  <c r="AF14" i="1"/>
  <c r="AG14" i="1" s="1"/>
  <c r="V101" i="1"/>
  <c r="W101" i="1" s="1"/>
  <c r="AP96" i="1"/>
  <c r="AQ96" i="1" s="1"/>
  <c r="R96" i="1"/>
  <c r="S96" i="1" s="1"/>
  <c r="Z96" i="1"/>
  <c r="AA96" i="1" s="1"/>
  <c r="AZ88" i="1"/>
  <c r="BA88" i="1" s="1"/>
  <c r="AX96" i="1"/>
  <c r="AY96" i="1" s="1"/>
  <c r="AT43" i="1"/>
  <c r="AU43" i="1" s="1"/>
  <c r="AV31" i="1"/>
  <c r="AW31" i="1" s="1"/>
  <c r="AV14" i="1"/>
  <c r="AA7" i="1"/>
  <c r="AX69" i="1"/>
  <c r="AY69" i="1" s="1"/>
  <c r="AT83" i="1"/>
  <c r="AU83" i="1" s="1"/>
  <c r="AT7" i="1"/>
  <c r="AZ20" i="1"/>
  <c r="AV88" i="1"/>
  <c r="AW88" i="1" s="1"/>
  <c r="AZ43" i="1"/>
  <c r="BA43" i="1" s="1"/>
  <c r="AP69" i="1"/>
  <c r="AQ69" i="1" s="1"/>
  <c r="AL83" i="1"/>
  <c r="AM83" i="1" s="1"/>
  <c r="AL7" i="1"/>
  <c r="AR20" i="1"/>
  <c r="AS20" i="1" s="1"/>
  <c r="AN88" i="1"/>
  <c r="AO88" i="1" s="1"/>
  <c r="AR43" i="1"/>
  <c r="Z69" i="1"/>
  <c r="AA69" i="1" s="1"/>
  <c r="V83" i="1"/>
  <c r="W83" i="1" s="1"/>
  <c r="V7" i="1"/>
  <c r="AB20" i="1"/>
  <c r="AC20" i="1" s="1"/>
  <c r="X88" i="1"/>
  <c r="Y88" i="1" s="1"/>
  <c r="AB43" i="1"/>
  <c r="AC43" i="1" s="1"/>
  <c r="N83" i="1"/>
  <c r="O83" i="1" s="1"/>
  <c r="N7" i="1"/>
  <c r="T20" i="1"/>
  <c r="R69" i="1"/>
  <c r="S69" i="1" s="1"/>
  <c r="P88" i="1"/>
  <c r="Q88" i="1" s="1"/>
  <c r="T43" i="1"/>
  <c r="U43" i="1" s="1"/>
  <c r="L88" i="1"/>
  <c r="M88" i="1" s="1"/>
  <c r="F7" i="1"/>
  <c r="G7" i="1" s="1"/>
  <c r="AH107" i="1" l="1"/>
  <c r="AI107" i="1" s="1"/>
  <c r="H107" i="1"/>
  <c r="I107" i="1" s="1"/>
  <c r="AL107" i="1"/>
  <c r="AM107" i="1" s="1"/>
  <c r="AN107" i="1"/>
  <c r="AO107" i="1" s="1"/>
  <c r="AF107" i="1"/>
  <c r="AG107" i="1" s="1"/>
  <c r="X107" i="1"/>
  <c r="Y107" i="1" s="1"/>
  <c r="AP107" i="1"/>
  <c r="AQ107" i="1" s="1"/>
  <c r="L107" i="1"/>
  <c r="M107" i="1" s="1"/>
  <c r="AJ107" i="1"/>
  <c r="AK107" i="1" s="1"/>
  <c r="J107" i="1"/>
  <c r="AX107" i="1"/>
  <c r="AY107" i="1" s="1"/>
  <c r="F107" i="1"/>
  <c r="G107" i="1" s="1"/>
  <c r="G108" i="1" s="1"/>
  <c r="AD107" i="1"/>
  <c r="AE107" i="1" s="1"/>
  <c r="AS43" i="1"/>
  <c r="AR107" i="1"/>
  <c r="AS107" i="1" s="1"/>
  <c r="U20" i="1"/>
  <c r="T107" i="1"/>
  <c r="U107" i="1" s="1"/>
  <c r="Z107" i="1"/>
  <c r="AA107" i="1" s="1"/>
  <c r="AB107" i="1"/>
  <c r="AC107" i="1" s="1"/>
  <c r="R107" i="1"/>
  <c r="S107" i="1" s="1"/>
  <c r="P107" i="1"/>
  <c r="Q107" i="1" s="1"/>
  <c r="BA20" i="1"/>
  <c r="AZ107" i="1"/>
  <c r="BA107" i="1" s="1"/>
  <c r="AW14" i="1"/>
  <c r="AV107" i="1"/>
  <c r="AW107" i="1" s="1"/>
  <c r="K107" i="1"/>
  <c r="W7" i="1"/>
  <c r="V107" i="1"/>
  <c r="O7" i="1"/>
  <c r="N107" i="1"/>
  <c r="AM7" i="1"/>
  <c r="AU7" i="1"/>
  <c r="AT107" i="1"/>
  <c r="F108" i="1" l="1"/>
  <c r="H108" i="1" s="1"/>
  <c r="J108" i="1" s="1"/>
  <c r="L108" i="1" s="1"/>
  <c r="N108" i="1" s="1"/>
  <c r="P108" i="1" s="1"/>
  <c r="R108" i="1" s="1"/>
  <c r="T108" i="1" s="1"/>
  <c r="V108" i="1" s="1"/>
  <c r="X108" i="1" s="1"/>
  <c r="Z108" i="1" s="1"/>
  <c r="AB108" i="1" s="1"/>
  <c r="I108" i="1"/>
  <c r="K108" i="1" s="1"/>
  <c r="M108" i="1" s="1"/>
  <c r="O107" i="1"/>
  <c r="W107" i="1"/>
  <c r="AU107" i="1"/>
  <c r="AD108" i="1" l="1"/>
  <c r="AF108" i="1" s="1"/>
  <c r="AH108" i="1" s="1"/>
  <c r="AJ108" i="1" s="1"/>
  <c r="AL108" i="1" s="1"/>
  <c r="AN108" i="1" s="1"/>
  <c r="AP108" i="1" s="1"/>
  <c r="AR108" i="1" s="1"/>
  <c r="AT108" i="1" s="1"/>
  <c r="AV108" i="1" s="1"/>
  <c r="AX108" i="1" s="1"/>
  <c r="AZ108" i="1" s="1"/>
  <c r="O108" i="1"/>
  <c r="Q108" i="1" s="1"/>
  <c r="S108" i="1" s="1"/>
  <c r="U108" i="1" s="1"/>
  <c r="W108" i="1" s="1"/>
  <c r="Y108" i="1" s="1"/>
  <c r="AA108" i="1" s="1"/>
  <c r="AC108" i="1" s="1"/>
  <c r="AE108" i="1" l="1"/>
  <c r="AG108" i="1" s="1"/>
  <c r="AI108" i="1" s="1"/>
  <c r="AK108" i="1" s="1"/>
  <c r="AM108" i="1" s="1"/>
  <c r="AO108" i="1" s="1"/>
  <c r="AQ108" i="1" s="1"/>
  <c r="AS108" i="1" s="1"/>
  <c r="AU108" i="1" s="1"/>
  <c r="AW108" i="1" s="1"/>
  <c r="AY108" i="1" s="1"/>
  <c r="BA108" i="1" s="1"/>
</calcChain>
</file>

<file path=xl/sharedStrings.xml><?xml version="1.0" encoding="utf-8"?>
<sst xmlns="http://schemas.openxmlformats.org/spreadsheetml/2006/main" count="1669" uniqueCount="215">
  <si>
    <t>Obra</t>
  </si>
  <si>
    <t>Cronograma Físico e Financeiro</t>
  </si>
  <si>
    <t xml:space="preserve"> 1 </t>
  </si>
  <si>
    <t>SERVIÇOS PRELIMINARES</t>
  </si>
  <si>
    <t/>
  </si>
  <si>
    <t xml:space="preserve"> 1.1 </t>
  </si>
  <si>
    <t>PLACA DE OBRA EM CHAPA DE ACO GALVANIZADO</t>
  </si>
  <si>
    <t xml:space="preserve"> 1.2 </t>
  </si>
  <si>
    <t>REGULARIZAÇÃO DA OBRA (CREA-RN)</t>
  </si>
  <si>
    <t xml:space="preserve"> 1.3 </t>
  </si>
  <si>
    <t xml:space="preserve"> 1.4 </t>
  </si>
  <si>
    <t xml:space="preserve"> 1.5 </t>
  </si>
  <si>
    <t xml:space="preserve"> 2 </t>
  </si>
  <si>
    <t>REVESTIMENTOS</t>
  </si>
  <si>
    <t xml:space="preserve"> 2.1 </t>
  </si>
  <si>
    <t xml:space="preserve"> 2.2 </t>
  </si>
  <si>
    <t xml:space="preserve"> 2.3 </t>
  </si>
  <si>
    <t>ACABAMENTO DE FACES INTERNAS DE VÃOS DE EQUADRIAS OU DE PASSAGEM, EM ARGAMASSA NO TRAÇO 1:2:8 (CIMENTO, CAL E AREIA) COM ESPESSURA DE 20MM, COM LARGURA QUE VARIA ENTRE 13 E 20CM.</t>
  </si>
  <si>
    <t xml:space="preserve"> 2.4 </t>
  </si>
  <si>
    <t>REVESTIMENTO CERÂMICO PARA PAREDES INTERNAS COM PLACAS TIPO ESMALTADA EXTRA DE DIMENSÕES 10X10 CM (PLACA 30X30 CM COM 9 PEÇA 10X10 CM), INLCUSIVE REJUNTAMENTO.</t>
  </si>
  <si>
    <t xml:space="preserve"> 2.5 </t>
  </si>
  <si>
    <t>REVESTIMENTO CERÂMICO PARA PAREDES INTERNAS COM PLACAS TIPO ESMALTADA EXTRA DE DIMENSÕES 45X45 CM, INLCUSIVE REJUNTAMENTO.</t>
  </si>
  <si>
    <t xml:space="preserve"> 3 </t>
  </si>
  <si>
    <t>PINTURA</t>
  </si>
  <si>
    <t xml:space="preserve"> 3.1 </t>
  </si>
  <si>
    <t xml:space="preserve"> 3.2 </t>
  </si>
  <si>
    <t xml:space="preserve"> 3.3 </t>
  </si>
  <si>
    <t xml:space="preserve"> 3.4 </t>
  </si>
  <si>
    <t xml:space="preserve"> 3.5 </t>
  </si>
  <si>
    <t xml:space="preserve"> 3.6 </t>
  </si>
  <si>
    <t xml:space="preserve"> 3.7 </t>
  </si>
  <si>
    <t xml:space="preserve"> 3.8 </t>
  </si>
  <si>
    <t xml:space="preserve"> 4 </t>
  </si>
  <si>
    <t>FORRO</t>
  </si>
  <si>
    <t xml:space="preserve"> 4.1 </t>
  </si>
  <si>
    <t xml:space="preserve"> 5 </t>
  </si>
  <si>
    <t>INSTALAÇÕES ELÉTRICAS</t>
  </si>
  <si>
    <t xml:space="preserve"> 5.1 </t>
  </si>
  <si>
    <t xml:space="preserve"> 5.2 </t>
  </si>
  <si>
    <t xml:space="preserve"> 5.3 </t>
  </si>
  <si>
    <t xml:space="preserve"> 5.4 </t>
  </si>
  <si>
    <t xml:space="preserve"> 5.5 </t>
  </si>
  <si>
    <t xml:space="preserve"> 5.6 </t>
  </si>
  <si>
    <t xml:space="preserve"> 5.7 </t>
  </si>
  <si>
    <t xml:space="preserve"> 5.9 </t>
  </si>
  <si>
    <t xml:space="preserve"> 5.10 </t>
  </si>
  <si>
    <t xml:space="preserve"> 5.11 </t>
  </si>
  <si>
    <t xml:space="preserve"> 6 </t>
  </si>
  <si>
    <t>INSTALAÇÕES HIDROSSANITÁRIAS</t>
  </si>
  <si>
    <t xml:space="preserve"> 6.1 </t>
  </si>
  <si>
    <t>INSTALAÇÕES DE ÁGUA FRIA</t>
  </si>
  <si>
    <t xml:space="preserve"> 6.1.1 </t>
  </si>
  <si>
    <t xml:space="preserve"> 6.1.2 </t>
  </si>
  <si>
    <t xml:space="preserve"> 6.1.3 </t>
  </si>
  <si>
    <t xml:space="preserve"> 6.1.4 </t>
  </si>
  <si>
    <t xml:space="preserve"> 6.1.5 </t>
  </si>
  <si>
    <t xml:space="preserve"> 6.1.6 </t>
  </si>
  <si>
    <t xml:space="preserve"> 6.1.7 </t>
  </si>
  <si>
    <t xml:space="preserve"> 6.2 </t>
  </si>
  <si>
    <t>INSTALAÇÕES DE ESGOTO</t>
  </si>
  <si>
    <t xml:space="preserve"> 6.2.1 </t>
  </si>
  <si>
    <t>PONTO DE ESGOTO COM TUBO DE PVC RÍGIDO SOLDÁVEL DN 40 MM, TRECHO QUE VAI ATÉ O DESCONECTOR, CAIXA DE INSPEÇÃO OU TUBO DE QUEDA DE ESGOTO.</t>
  </si>
  <si>
    <t xml:space="preserve"> 6.2.2 </t>
  </si>
  <si>
    <t>PONTO DE ESGOTO COM TUBO DE PVC RÍGIDO SOLDÁVEL DN 50 MM, TRECHO QUE VAI ATÉ O DESCONECTOR, CAIXA DE INSPEÇÃO OU TUBO DE QUEDA DE ESGOTO.</t>
  </si>
  <si>
    <t xml:space="preserve"> 6.2.3 </t>
  </si>
  <si>
    <t>PONTO DE ESGOTO COM TUBO DE PVC RÍGIDO SOLDÁVEL DN 100 MM, TRECHO QUE VAI ATÉ A CAIXA DE INSPEÇÃO OU TUBO DE QUEDA DE ESGOTO.</t>
  </si>
  <si>
    <t xml:space="preserve"> 6.2.4 </t>
  </si>
  <si>
    <t xml:space="preserve"> 6.2.5 </t>
  </si>
  <si>
    <t xml:space="preserve"> 6.2.6 </t>
  </si>
  <si>
    <t xml:space="preserve"> 6.2.7 </t>
  </si>
  <si>
    <t xml:space="preserve"> 6.2.8 </t>
  </si>
  <si>
    <t xml:space="preserve"> 6.2.9 </t>
  </si>
  <si>
    <t xml:space="preserve"> 6.3 </t>
  </si>
  <si>
    <t xml:space="preserve"> 6.3.1 </t>
  </si>
  <si>
    <t>BANCADA DE GRANITO CINZA POLIDO 0,35 M2, COM CUBA DE EMBUTIR CIRCULAR OU OVAL EM LOUÇA BRANCA (MENOR DIMENSÃO MAIOR OU IGUAL A 30 CM); VÁLVULA DE METAL CROMADO; SIFÃO FLEXÍVEL EM PVC; ENGATE 30CM FLEXÍVEL EM PVC; E, TORNEIRA DE METAL CROMADO DE MESA PARA LAVATÓRIO, PADRÃO MÉDIO - FORNECIMENTO E INSTALAÇÃO.</t>
  </si>
  <si>
    <t xml:space="preserve"> 6.3.2 </t>
  </si>
  <si>
    <t xml:space="preserve"> 6.3.3 </t>
  </si>
  <si>
    <t xml:space="preserve"> 6.3.4 </t>
  </si>
  <si>
    <t xml:space="preserve"> 6.3.5 </t>
  </si>
  <si>
    <t xml:space="preserve"> 6.3.6 </t>
  </si>
  <si>
    <t xml:space="preserve"> 7 </t>
  </si>
  <si>
    <t>ESQUADRIAS</t>
  </si>
  <si>
    <t xml:space="preserve"> 7.1 </t>
  </si>
  <si>
    <t xml:space="preserve"> 7.2 </t>
  </si>
  <si>
    <t xml:space="preserve"> 7.3 </t>
  </si>
  <si>
    <t>FORNECIMENTO E INSTALAÇÃO DE CONTRAMARCO EM ALUMÍNIO PARA INSTALAÇÃO DE ESQUADRIAS.</t>
  </si>
  <si>
    <t xml:space="preserve"> 7.4 </t>
  </si>
  <si>
    <t xml:space="preserve"> 7.5 </t>
  </si>
  <si>
    <t xml:space="preserve"> 7.6 </t>
  </si>
  <si>
    <t xml:space="preserve"> 7.7 </t>
  </si>
  <si>
    <t xml:space="preserve"> 7.8 </t>
  </si>
  <si>
    <t xml:space="preserve"> 7.9 </t>
  </si>
  <si>
    <t xml:space="preserve"> 7.10 </t>
  </si>
  <si>
    <t xml:space="preserve"> 7.11 </t>
  </si>
  <si>
    <t xml:space="preserve"> 7.12 </t>
  </si>
  <si>
    <t xml:space="preserve"> 7.13 </t>
  </si>
  <si>
    <t xml:space="preserve"> 8 </t>
  </si>
  <si>
    <t xml:space="preserve"> 8.1 </t>
  </si>
  <si>
    <t>REVISÃO DE TELHADO COM TELHA CERÂMICA CAPA-CANAL, TIPO COLONIAL, COM ATÉ 2 ÁGUAS, COM SUBSTITUIÇÃO DE 10% DAS TELHAS, INCLUSO TRANSPORTE VERTICAL.</t>
  </si>
  <si>
    <t xml:space="preserve"> 8.2 </t>
  </si>
  <si>
    <t xml:space="preserve"> 8.3 </t>
  </si>
  <si>
    <t xml:space="preserve"> 8.4 </t>
  </si>
  <si>
    <t xml:space="preserve"> 9 </t>
  </si>
  <si>
    <t>DIVERSOS</t>
  </si>
  <si>
    <t xml:space="preserve"> 9.1 </t>
  </si>
  <si>
    <t xml:space="preserve"> 9.2 </t>
  </si>
  <si>
    <t xml:space="preserve"> 9.3 </t>
  </si>
  <si>
    <t xml:space="preserve"> 9.4 </t>
  </si>
  <si>
    <t xml:space="preserve"> 9.5 </t>
  </si>
  <si>
    <t xml:space="preserve"> 9.6 </t>
  </si>
  <si>
    <t xml:space="preserve"> 9.7 </t>
  </si>
  <si>
    <t xml:space="preserve"> 10 </t>
  </si>
  <si>
    <t>PISOS INTERNOS</t>
  </si>
  <si>
    <t xml:space="preserve"> 10.1 </t>
  </si>
  <si>
    <t xml:space="preserve"> 10.2 </t>
  </si>
  <si>
    <t xml:space="preserve"> 10.3 </t>
  </si>
  <si>
    <t xml:space="preserve"> 10.4 </t>
  </si>
  <si>
    <t>REVESTIMENTO CERÂMICO PARA PISO COM PLACAS TIPO ESMALTADA EXTRA DE DIMENSÕES 45X45 CM, INCLUSIVE REJUNTAMENTO.</t>
  </si>
  <si>
    <t xml:space="preserve"> 11 </t>
  </si>
  <si>
    <t>URBANIZAÇÃO</t>
  </si>
  <si>
    <t xml:space="preserve"> 11.1 </t>
  </si>
  <si>
    <t xml:space="preserve"> 11.2 </t>
  </si>
  <si>
    <t xml:space="preserve"> 12 </t>
  </si>
  <si>
    <t>ADMINISTRAÇÃO LOCAL</t>
  </si>
  <si>
    <t xml:space="preserve"> 12.1 </t>
  </si>
  <si>
    <t>_______________________________________________________________
KAIQUE YURI MARCIO ARAÚJO
ENGENHEIRO CIVIL</t>
  </si>
  <si>
    <t>2 CASAS (16 E 17)</t>
  </si>
  <si>
    <t>3 CASAS (13, 14 E 15)</t>
  </si>
  <si>
    <t>3 CASAS (1, 2 E 3)</t>
  </si>
  <si>
    <t>3 CASAS (4, 5 E 6)</t>
  </si>
  <si>
    <t>3 CASAS (7, 8 E 9)</t>
  </si>
  <si>
    <t>3 CASAS (10, 11 E 12)</t>
  </si>
  <si>
    <t>LOUÇAS, METAIS, BANCADAS E ACESSÓRIOS</t>
  </si>
  <si>
    <t xml:space="preserve">REMOÇÃO DE JANELAS, DE FORMA MANUAL, SEM REAPROVEITAMENTO. </t>
  </si>
  <si>
    <t>DEMOLIÇÃO DE REVESTIMENTO CERÂMICO, DE FORMA MECANIZADA COM MARTELETE, SEM REAPROVEITAMENTO.</t>
  </si>
  <si>
    <t>DEMOLIÇÃO DE ALVENARIA DE ELEMENTOS VAZADOS (COBOGÓ), SEM REAPROVEITAMENTO.</t>
  </si>
  <si>
    <t xml:space="preserve">ALVENARIA DE VEDAÇÃO DE BLOCOS CERÂMICOS FURADOS NA HORIZONTAL DE 9X19X19CM (ESPESSURA 9CM) DE PAREDES COM ÁREA LÍQUIDA MENOR QUE 6M² SEM VÃOS E ARGAMASSA DE ASSENTAMENTO COM PREPARO EM BETONEIRA. </t>
  </si>
  <si>
    <t xml:space="preserve">CHAPISCO APLICADO EM ALVENARIA (SEM PRESENÇA DE VÃOS) E ESTRUTURAS DE CONCRETO DE FACHADA, COM COLHER DE PEDREIRO.  ARGAMASSA TRAÇO 1:3 COM PREPARO EM BETONEIRA 400L. </t>
  </si>
  <si>
    <t xml:space="preserve">MASSA ÚNICA, PARA RECEBIMENTO DE PINTURA, EM ARGAMASSA TRAÇO 1:2:8, PREPARO MECÂNICO COM BETONEIRA 400L, APLICADA MANUALMENTE EM TETO, ESPESSURA DE 20MM, COM EXECUÇÃO DE TALISCAS. </t>
  </si>
  <si>
    <t>APLICAÇÃO DE FUNDO SELADOR ACRÍLICO EM PAREDES, UMA DEMÃO.</t>
  </si>
  <si>
    <t xml:space="preserve">APLICAÇÃO MANUAL DE PINTURA COM TINTA LÁTEX ACRÍLICA EM PAREDES, DUAS DEMÃOS. </t>
  </si>
  <si>
    <t xml:space="preserve">APLICAÇÃO DE FUNDO SELADOR ACRÍLICO EM TETO, UMA DEMÃO. </t>
  </si>
  <si>
    <t xml:space="preserve">APLICAÇÃO MANUAL DE PINTURA COM TINTA LÁTEX ACRÍLICA EM TETO, DUAS DEMÃOS. </t>
  </si>
  <si>
    <t xml:space="preserve">APLICAÇÃO MANUAL DE FUNDO SELADOR ACRÍLICO EM PAREDES EXTERNAS DE CASAS. </t>
  </si>
  <si>
    <t xml:space="preserve">APLICAÇÃO MANUAL DE PINTURA COM TINTA TEXTURIZADA ACRÍLICA EM PAREDES EXTERNAS DE CASAS, UMA COR. </t>
  </si>
  <si>
    <t>PINTURA ESMALTE BRILHANTE PARA MADEIRA, DUAS DEMAOS.</t>
  </si>
  <si>
    <t>PINTURA DE GRADIL METÁLICO, COM 01 DEMÃO DE TINTA ANTI-CORROSIVA - ZARCÃO E 02 DEMÃOS DE ESMALTE SINTÉTICO (MEDIR SOMENTE UMA VEZ).</t>
  </si>
  <si>
    <t xml:space="preserve">FORRO EM RÉGUAS DE PVC, FRISADO, PARA AMBIENTES RESIDENCIAIS, INCLUSIVE ESTRUTURA DE FIXAÇÃO. </t>
  </si>
  <si>
    <t xml:space="preserve">PONTO DE TOMADA RESIDENCIAL INCLUINDO TOMADA (2 MÓDULOS) 10A/250V, CAIXA ELÉTRICA, ELETRODUTO, CABO, RASGO, QUEBRA E CHUMBAMENTO. </t>
  </si>
  <si>
    <t xml:space="preserve">PONTO DE TOMADA RESIDENCIAL INCLUINDO TOMADA 10A/250V, CAIXA ELÉTRICA, ELETRODUTO, CABO, RASGO, QUEBRA E CHUMBAMENTO. </t>
  </si>
  <si>
    <t xml:space="preserve">PONTO DE ILUMINAÇÃO RESIDENCIAL INCLUINDO INTERRUPTOR SIMPLES, CAIXA ELÉTRICA, ELETRODUTO, CABO, RASGO, QUEBRA E CHUMBAMENTO (EXCLUINDO LUMINÁRIA E LÂMPADA). </t>
  </si>
  <si>
    <t>LUMINÁRIA DE SOBREPOR, TIPO CALHA, PARA DUAS LÂMPADAS TUBULAR DE LED DE 18/20 W,  EM CHAPA DE AÇO TRATADA COM PINTURA ELETROSTÁTICA EM PÓ, COM REFLETOR METÁLICO DE ALTO RENDIMENTO E ALETAS EM POLIESTIRENO TRANSPARENTE- FORNECIMENTO E INSTALAÇÃO.</t>
  </si>
  <si>
    <t xml:space="preserve">LUMINÁRIA TIPO PLAFON, DE SOBREPOR, COM 1 LÂMPADA LED 12/13 W - FORNECIMENTO E INSTALAÇÃO. </t>
  </si>
  <si>
    <t>QUADRO DE DISTRIBUIÇÃO DE EMBUTIR, EM CHAPA DE AÇO, PARA ATÉ 08 DISJUNTORES, COM BARRAMENTO, PADRÃO DIN, EXCLUSIVE DISJUNTORES.</t>
  </si>
  <si>
    <t xml:space="preserve">DISJUNTOR MONOPOLAR TIPO DIN, CORRENTE NOMINAL DE 16A - FORNECIMENTO E INSTALAÇÃO. </t>
  </si>
  <si>
    <t>DISJUNTOR MONOPOLAR TIPO DIN, CORRENTE NOMINAL DE 20A - FORNECIMENTO E INSTALAÇÃO.</t>
  </si>
  <si>
    <t xml:space="preserve">DISJUNTOR MONOPOLAR TIPO DIN, CORRENTE NOMINAL DE 32A - FORNECIMENTO E INSTALAÇÃO. </t>
  </si>
  <si>
    <t xml:space="preserve">CABO DE COBRE FLEXÍVEL ISOLADO, 6 MM², ANTI-CHAMA 0,6/1,0 KV, PARA CIRCUITOS TERMINAIS - FORNECIMENTO E INSTALAÇÃO. </t>
  </si>
  <si>
    <t xml:space="preserve">ELETRODUTO RÍGIDO SOLDÁVEL, PVC, DN 32 MM (1), APARENTE, INSTALADO EM PAREDE - FORNECIMENTO E INSTALAÇÃO. </t>
  </si>
  <si>
    <t xml:space="preserve">PONTO DE CONSUMO TERMINAL DE ÁGUA FRIA (SUBRAMAL) COM TUBULAÇÃO DE PVC, DN 25 MM, INSTALADO EM RAMAL DE ÁGUA, INCLUSOS RASGO E CHUMBAMENTO EM ALVENARIA. </t>
  </si>
  <si>
    <t xml:space="preserve">TUBO, PVC, SOLDÁVEL, DN 25MM, INSTALADO EM PRUMADA DE ÁGUA - FORNECIMENTO E INSTALAÇÃO. </t>
  </si>
  <si>
    <t xml:space="preserve">TUBO, PVC, SOLDÁVEL, DN 50MM, INSTALADO EM PRUMADA DE ÁGUA - FORNECIMENTO E INSTALAÇÃO. </t>
  </si>
  <si>
    <t xml:space="preserve">REGISTRO DE GAVETA BRUTO, LATÃO, ROSCÁVEL, 1 1/4, COM ACABAMENTO E CANOPLA CROMADOS, INSTALADO EM RESERVAÇÃO DE ÁGUA DE EDIFICAÇÃO QUE POSSUA RESERVATÓRIO DE FIBRA/FIBROCIMENTO  FORNECIMENTO E INSTALAÇÃO. </t>
  </si>
  <si>
    <t>REGISTRO DE PRESSÃO BRUTO, LATÃO, ROSCÁVEL, 3/4", COM ACABAMENTO E CANOPLA CROMADOS. FORNECIDO E INSTALADO EM RAMAL DE ÁGUA.</t>
  </si>
  <si>
    <t xml:space="preserve">REGISTRO DE ESFERA, PVC, SOLDÁVEL, DN  25 MM, INSTALADO EM RESERVAÇÃO DE ÁGUA DE EDIFICAÇÃO QUE POSSUA RESERVATÓRIO DE FIBRA/FIBROCIMENTO   FORNECIMENTO E INSTALAÇÃO. </t>
  </si>
  <si>
    <t>REGISTRO DE ESFERA, PVC, SOLDÁVEL, DN  50 MM, INSTALADO EM RESERVAÇÃO DE ÁGUA DE EDIFICAÇÃO QUE POSSUA RESERVATÓRIO DE FIBRA/FIBROCIMENTO   FORNECIMENTO E INSTALAÇÃO.</t>
  </si>
  <si>
    <t xml:space="preserve">CAIXA SIFONADA, PVC, DN 100 X 100 X 50 MM, JUNTA ELÁSTICA, FORNECIDA E INSTALADA EM RAMAL DE DESCARGA OU EM RAMAL DE ESGOTO SANITÁRIO. </t>
  </si>
  <si>
    <t xml:space="preserve">RALO SIFONADO, PVC, DN 100 X 40 MM, JUNTA SOLDÁVEL, FORNECIDO E INSTALADO EM RAMAL DE DESCARGA OU EM RAMAL DE ESGOTO SANITÁRIO. </t>
  </si>
  <si>
    <t>CAIXA DE INSPEÇÃO EM CONCRETO PRÉ-MOLDADO DN 60CM COM TAMPA H= 60CM - FORNECIMENTO E INSTALACAO.</t>
  </si>
  <si>
    <t xml:space="preserve">CAIXA DE GORDURA DUPLA (CAPACIDADE: 126 L), RETANGULAR, EM ALVENARIA COM BLOCOS DE CONCRETO, DIMENSÕES INTERNAS = 0,4X0,7 M, ALTURA INTERNA = 0,8 M. </t>
  </si>
  <si>
    <t xml:space="preserve">TUBO PVC, SERIE NORMAL, ESGOTO PREDIAL, DN 50 MM, FORNECIDO E INSTALADO EM PRUMADA DE ESGOTO SANITÁRIO OU VENTILAÇÃO. </t>
  </si>
  <si>
    <t>TUBO PVC, SERIE NORMAL, ESGOTO PREDIAL, DN 100 MM, FORNECIDO E INSTALADO EM RAMAL DE DESCARGA OU RAMAL DE ESGOTO SANITÁRIO.</t>
  </si>
  <si>
    <t>BANCADA DE GRANITO CINZA POLIDO 0,72 M2, COM CUBA DE EMBUTIR DE AÇO INOXIDÁVEL ALTURA MÉDIA, VÁLVULA AMERICANA EM METAL CROMADO, SIFÃO FLEXÍVEL EM PVC, ENGATE FLEXÍVEL 30 CM, TORNEIRA EM METAL CROMADO LONGA DE PAREDE PARA PIA DE COZINHA, PADRÃO MÉDIO - FORNECIMENTO E INSTALAÇÃO.</t>
  </si>
  <si>
    <t>TANQUE DE MÁRMORE SINTÉTICO SUSPENSO, 22L OU EQUIVALENTE, INCLUSO SIFÃO FLEXÍVEL EM PVC, VÁLVULA PLÁSTICA E TORNEIRA DE METAL CROMADO PADRÃO POPULAR - FORNECIMENTO E INSTALAÇÃO.</t>
  </si>
  <si>
    <t>VASO SANITÁRIO SIFONADO COM CAIXA ACOPLADA LOUÇA BRANCA, INCLUSO ENGATE FLEXÍVEL EM PLÁSTICO BRANCO, 1/2  X 40CM.</t>
  </si>
  <si>
    <t>CHUVEIRO PLÁSTICO (INSTALADO).</t>
  </si>
  <si>
    <t>CAIXA D'AGUA EM POLIETILENO 2.000L - FORNECIMENTO E INSTALAÇÃO.</t>
  </si>
  <si>
    <t>JANELA DE ALUMÍNIO DE CORRER, 4 FOLHAS, FIXAÇÃO COM PARAFUSO SOBRE CONTRAMARCO (EXCLUSIVE CONTRAMARCO), COM VIDROS, INCLUSIVE GUARNIÇÕES, CONFORME PROJETO ARQUITETÔNICO.</t>
  </si>
  <si>
    <t>JANELA DE ALUMÍNIO DE CORRER, 4 FOLHAS, TIPO VENEZIANA (50%) E VIDRO (50%), FIXAÇÃO COM PARAFUSO SOBRE CONTRAMARCO (EXCLUSIVE CONTRAMARCO), COM VIDROS, INCLUSIVE GUARNIÇÕES,CONFORME PROJETO ARQUITETÔNICO.</t>
  </si>
  <si>
    <t>PELÍCULA INSULFILM G5 (TRANSPARÊNCIA 5%) OU SIMILAR, APLICADA EM ESQUADRIA DE VIDRO.</t>
  </si>
  <si>
    <t>TELA DE NYLON TIPO MOSQUITEIRO COM MOLDURA EM ALUMINIO ANODIZADO NATURAL.</t>
  </si>
  <si>
    <t>GRADE PROTEÇÃO C/ BARRA CHATA 1/8" X 5/8".</t>
  </si>
  <si>
    <t xml:space="preserve">PORTA DE MADEIRA MACIÇA (PESADA OU SUPERPESADA), 80X210CM, ESPESSURA DE 3,5CM, INCLUSO DOBRADIÇAS - FORNECIMENTO E INSTALAÇÃO. </t>
  </si>
  <si>
    <t>DOBRADIÇA DE LATÃO CROMADO 3 1/2" X 3" COM ANEIS E PARAFUSOS.</t>
  </si>
  <si>
    <t xml:space="preserve">FECHADURA DE EMBUTIR COM CILINDRO, EXTERNA, COMPLETA, ACABAMENTO PADRÃO MÉDIO, INCLUSO EXECUÇÃO DE FURO - FORNECIMENTO E INSTALAÇÃO. </t>
  </si>
  <si>
    <t>FECHADURA DE EMBUTIR PARA PORTA DE BANHEIRO, COMPLETA, ACABAMENTO PADRÃO MÉDIO, INCLUSO EXECUÇÃO DE FURO - FORNECIMENTO E INSTALAÇÃO.</t>
  </si>
  <si>
    <t xml:space="preserve">ALIZAR / GUARNIÇÃO DE 5X1,5CM PARA PORTA DE 60X210CM FIXADO COM PREGOS, PADRÃO MÉDIO - FORNECIMENTO E INSTALAÇÃO. </t>
  </si>
  <si>
    <t xml:space="preserve">ALIZAR / GUARNIÇÃO DE 5X1,5CM PARA PORTA DE 70X210CM FIXADO COM PREGOS, PADRÃO MÉDIO - FORNECIMENTO E INSTALAÇÃO. </t>
  </si>
  <si>
    <t>ALIZAR / GUARNIÇÃO DE 5X1,5CM PARA PORTA DE 80X210CM FIXADO COM PREGOS, PADRÃO MÉDIO - FORNECIMENTO E INSTALAÇÃO.</t>
  </si>
  <si>
    <t>COBERTURA</t>
  </si>
  <si>
    <t xml:space="preserve">TRAMA DE MADEIRA COMPOSTA POR RIPAS, CAIBROS E TERÇAS PARA TELHADOS DE ATÉ 2 ÁGUAS PARA TELHA CERÂMICA CAPA-CANAL, INCLUSO TRANSPORTE VERTICAL. </t>
  </si>
  <si>
    <t>TELHAMENTO COM TELHA CERÂMICA CAPA-CANAL, TIPO COLONIAL, COM ATÉ 2 ÁGUAS, INCLUSO TRANSPORTE VERTICAL.</t>
  </si>
  <si>
    <t>BEIRAL DE MADEIRA DE LEI L = 10 CM.</t>
  </si>
  <si>
    <t>BANCADA DE GRANITO CINZA ANDORINHA E=2cm.</t>
  </si>
  <si>
    <t>DIVISÓRIA DE GRANITO CINZA ANDORINHA E=2cm.</t>
  </si>
  <si>
    <t>ASSENTO SANITARIO DE PLASTICO, TIPO CONVENCIONAL - FORNECIMENTO E INSTALAÇÃO.</t>
  </si>
  <si>
    <t xml:space="preserve">KIT DE ACESSORIOS PARA BANHEIRO EM METAL CROMADO, 5 PECAS, INCLUSO FIXAÇÃO. </t>
  </si>
  <si>
    <t>SOLEIRA EM GRANITO CINZA ANDORINHA, LARGURA 15 CM, ESPESSURA 2,0 CM.</t>
  </si>
  <si>
    <t>PEITORIL EM GRANITO CINZA ANDORINHA L= 15 cm.</t>
  </si>
  <si>
    <t>CAPINA E LIMPEZA MANUAL DE TERRENO.</t>
  </si>
  <si>
    <t>PISO INDUSTRIAL DE ALTA RESISTENCIA, ESPESSURA 8MM, INCLUSO JUNTAS DE DILATACAO PLASTICAS E POLIMENTO MECANIZADO.</t>
  </si>
  <si>
    <t>POLIMENTO DE PISO DE ALTA RESISTÊNCIA (EXISTENTE).</t>
  </si>
  <si>
    <t xml:space="preserve">CONTRAPISO EM ARGAMASSA TRAÇO 1:4 (CIMENTO E AREIA), PREPARO MECÂNICO COM BETONEIRA 400 L, APLICADO EM ÁREAS SECAS SOBRE LAJE, ADERIDO, ESPESSURA 2CM. </t>
  </si>
  <si>
    <t>EXECUÇÃO DE PASSEIO EM PISO INTERTRAVADO, COM BLOCO RETANGULAR COR NATURAL DE 20 X 10 CM, ESPESSURA 4 CM, INCLUSIVE COLCHÃO DE AREIA.</t>
  </si>
  <si>
    <t>ASSENTAMENTO DE GUIA (MEIO-FIO) EM TRECHO RETO, CONFECCIONADA EM CONCRETO PRÉ-FABRICADO, DIMENSÕES 100X15X13X30 CM (COMPRIMENTO X BASE INFERIOR X BASE SUPERIOR X ALTURA), PARA VIAS URBANAS (USO VIÁRIO).</t>
  </si>
  <si>
    <t>ADMINISTRAÇÃO LOCAL - VILA UNIVERSITÁRIA MASCULINA.</t>
  </si>
  <si>
    <t xml:space="preserve"> </t>
  </si>
  <si>
    <t>CUSTO TOTAL</t>
  </si>
  <si>
    <t>CUSTO/PERCENTUAL PERÍODO</t>
  </si>
  <si>
    <t>CUSTO/PERCENTUAL ACUMULADO</t>
  </si>
  <si>
    <t>DIAS</t>
  </si>
  <si>
    <t>TOTAL POR ETAPA</t>
  </si>
  <si>
    <t>DESCRIÇÃO</t>
  </si>
  <si>
    <t>ITEM</t>
  </si>
  <si>
    <t>SERVIÇOS DE RECUPERAÇÃO DA VILA UNIVERSITÁRIA MASCULINA DA UFERSA NO CAMPUS MOSSORÓ-RN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</si>
</sst>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quot;R$&quot;\ #,##0.00"/>
  </numFmts>
  <fonts count="19"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sz val="10"/>
      <name val="Arial"/>
      <family val="1"/>
    </font>
    <font>
      <sz val="10"/>
      <color rgb="FF000000"/>
      <name val="Arial"/>
      <family val="1"/>
    </font>
    <font>
      <sz val="10"/>
      <color rgb="FF000000"/>
      <name val="Arial"/>
      <family val="1"/>
    </font>
    <font>
      <sz val="11"/>
      <name val="Arial"/>
      <family val="1"/>
    </font>
    <font>
      <b/>
      <sz val="10"/>
      <color rgb="FF000000"/>
      <name val="Arial"/>
      <family val="2"/>
    </font>
    <font>
      <sz val="11"/>
      <name val="Arial"/>
      <family val="2"/>
    </font>
    <font>
      <b/>
      <sz val="11"/>
      <name val="Arial"/>
      <family val="2"/>
    </font>
    <font>
      <b/>
      <sz val="14"/>
      <name val="Arial"/>
      <family val="1"/>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3">
    <xf numFmtId="0" fontId="0" fillId="0" borderId="0"/>
    <xf numFmtId="44" fontId="14" fillId="0" borderId="0" applyFont="0" applyFill="0" applyBorder="0" applyAlignment="0" applyProtection="0"/>
    <xf numFmtId="9" fontId="14" fillId="0" borderId="0" applyFont="0" applyFill="0" applyBorder="0" applyAlignment="0" applyProtection="0"/>
  </cellStyleXfs>
  <cellXfs count="114">
    <xf numFmtId="0" fontId="0" fillId="0" borderId="0" xfId="0"/>
    <xf numFmtId="0" fontId="1"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0" fillId="0" borderId="0" xfId="0" applyFill="1" applyBorder="1"/>
    <xf numFmtId="0" fontId="2" fillId="0" borderId="0" xfId="0" applyFont="1" applyFill="1" applyBorder="1" applyAlignment="1">
      <alignment horizont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right" vertical="top" wrapText="1"/>
    </xf>
    <xf numFmtId="0" fontId="0" fillId="2" borderId="0" xfId="0" applyFill="1" applyBorder="1"/>
    <xf numFmtId="0" fontId="3"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1" fillId="0" borderId="0" xfId="0" applyFont="1" applyFill="1" applyBorder="1" applyAlignment="1">
      <alignment horizontal="right" vertical="top" wrapText="1"/>
    </xf>
    <xf numFmtId="2" fontId="1" fillId="0" borderId="0" xfId="0" applyNumberFormat="1" applyFont="1" applyFill="1" applyBorder="1" applyAlignment="1">
      <alignment horizontal="left" vertical="top" wrapText="1"/>
    </xf>
    <xf numFmtId="2" fontId="9"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wrapText="1"/>
    </xf>
    <xf numFmtId="164" fontId="13" fillId="0" borderId="4" xfId="0" applyNumberFormat="1" applyFont="1" applyFill="1" applyBorder="1" applyAlignment="1">
      <alignment horizontal="right" vertical="top" wrapText="1"/>
    </xf>
    <xf numFmtId="164" fontId="0" fillId="0" borderId="0" xfId="0" applyNumberFormat="1" applyFill="1" applyBorder="1"/>
    <xf numFmtId="164" fontId="4" fillId="0" borderId="0" xfId="0" applyNumberFormat="1" applyFont="1" applyFill="1" applyBorder="1" applyAlignment="1">
      <alignment horizontal="center" vertical="top" wrapText="1"/>
    </xf>
    <xf numFmtId="164" fontId="13" fillId="0" borderId="0" xfId="0" applyNumberFormat="1" applyFont="1" applyFill="1" applyBorder="1" applyAlignment="1">
      <alignment horizontal="right" vertical="top" wrapText="1"/>
    </xf>
    <xf numFmtId="164" fontId="10" fillId="0" borderId="0" xfId="0" applyNumberFormat="1" applyFont="1" applyFill="1" applyBorder="1" applyAlignment="1">
      <alignment horizontal="right" vertical="top" wrapText="1"/>
    </xf>
    <xf numFmtId="164" fontId="1" fillId="0" borderId="0" xfId="0" applyNumberFormat="1" applyFont="1" applyFill="1" applyBorder="1" applyAlignment="1">
      <alignment horizontal="left" vertical="top" wrapText="1"/>
    </xf>
    <xf numFmtId="164" fontId="9" fillId="0" borderId="0" xfId="0" applyNumberFormat="1" applyFont="1" applyFill="1" applyBorder="1" applyAlignment="1">
      <alignment horizontal="left" vertical="top" wrapText="1"/>
    </xf>
    <xf numFmtId="164" fontId="13" fillId="0" borderId="1" xfId="2" applyNumberFormat="1" applyFont="1" applyFill="1" applyBorder="1" applyAlignment="1">
      <alignment horizontal="right" vertical="top" wrapText="1"/>
    </xf>
    <xf numFmtId="10" fontId="1" fillId="0" borderId="0" xfId="0" applyNumberFormat="1" applyFont="1" applyFill="1" applyBorder="1" applyAlignment="1">
      <alignment horizontal="center" vertical="top" wrapText="1"/>
    </xf>
    <xf numFmtId="10" fontId="13" fillId="0" borderId="0" xfId="0" applyNumberFormat="1" applyFont="1" applyFill="1" applyBorder="1" applyAlignment="1">
      <alignment horizontal="right" vertical="top" wrapText="1"/>
    </xf>
    <xf numFmtId="10" fontId="10" fillId="0" borderId="0" xfId="0" applyNumberFormat="1" applyFont="1" applyFill="1" applyBorder="1" applyAlignment="1">
      <alignment horizontal="right" vertical="top" wrapText="1"/>
    </xf>
    <xf numFmtId="10" fontId="0" fillId="0" borderId="0" xfId="0" applyNumberFormat="1" applyFill="1" applyBorder="1"/>
    <xf numFmtId="10" fontId="4" fillId="0" borderId="0" xfId="0" applyNumberFormat="1" applyFont="1" applyFill="1" applyBorder="1" applyAlignment="1">
      <alignment horizontal="right" vertical="top" wrapText="1"/>
    </xf>
    <xf numFmtId="0" fontId="5" fillId="2" borderId="0" xfId="0" applyFont="1" applyFill="1" applyBorder="1" applyAlignment="1">
      <alignment horizontal="left" vertical="top" wrapText="1"/>
    </xf>
    <xf numFmtId="164" fontId="6" fillId="2" borderId="0" xfId="0" applyNumberFormat="1" applyFont="1" applyFill="1" applyBorder="1" applyAlignment="1">
      <alignment horizontal="right" vertical="top" wrapText="1"/>
    </xf>
    <xf numFmtId="0" fontId="6" fillId="2" borderId="0" xfId="0" applyFont="1" applyFill="1" applyBorder="1" applyAlignment="1">
      <alignment horizontal="right" vertical="top" wrapText="1"/>
    </xf>
    <xf numFmtId="164" fontId="15" fillId="2" borderId="0" xfId="1" applyNumberFormat="1" applyFont="1" applyFill="1" applyBorder="1" applyAlignment="1">
      <alignment horizontal="right" vertical="top" wrapText="1"/>
    </xf>
    <xf numFmtId="10" fontId="15" fillId="2" borderId="0" xfId="2" applyNumberFormat="1" applyFont="1" applyFill="1" applyBorder="1" applyAlignment="1">
      <alignment horizontal="right" vertical="top" wrapText="1"/>
    </xf>
    <xf numFmtId="164" fontId="8" fillId="0" borderId="0" xfId="0" applyNumberFormat="1" applyFont="1" applyFill="1" applyBorder="1" applyAlignment="1">
      <alignment horizontal="right" vertical="top" wrapText="1"/>
    </xf>
    <xf numFmtId="164" fontId="13" fillId="0" borderId="0" xfId="1" applyNumberFormat="1" applyFont="1" applyFill="1" applyBorder="1" applyAlignment="1">
      <alignment horizontal="right" vertical="top" wrapText="1"/>
    </xf>
    <xf numFmtId="10" fontId="8" fillId="0" borderId="0" xfId="0" applyNumberFormat="1" applyFont="1" applyFill="1" applyBorder="1" applyAlignment="1">
      <alignment horizontal="right" vertical="top" wrapText="1"/>
    </xf>
    <xf numFmtId="10" fontId="13" fillId="0" borderId="0" xfId="2" applyNumberFormat="1" applyFont="1" applyFill="1" applyBorder="1" applyAlignment="1">
      <alignment horizontal="right" vertical="top" wrapText="1"/>
    </xf>
    <xf numFmtId="164" fontId="13" fillId="0" borderId="0" xfId="2" applyNumberFormat="1" applyFont="1" applyFill="1" applyBorder="1" applyAlignment="1">
      <alignment horizontal="right" vertical="top" wrapText="1"/>
    </xf>
    <xf numFmtId="10" fontId="7" fillId="0" borderId="0" xfId="0" applyNumberFormat="1" applyFont="1" applyFill="1" applyBorder="1" applyAlignment="1">
      <alignment horizontal="right" vertical="top" wrapText="1"/>
    </xf>
    <xf numFmtId="164" fontId="6" fillId="2" borderId="0" xfId="1" applyNumberFormat="1" applyFont="1" applyFill="1" applyBorder="1" applyAlignment="1">
      <alignment horizontal="right" vertical="top" wrapText="1"/>
    </xf>
    <xf numFmtId="164" fontId="8" fillId="0" borderId="0" xfId="1" applyNumberFormat="1" applyFont="1" applyFill="1" applyBorder="1" applyAlignment="1">
      <alignment horizontal="right" vertical="top" wrapText="1"/>
    </xf>
    <xf numFmtId="10" fontId="6" fillId="2" borderId="0" xfId="0" applyNumberFormat="1" applyFont="1" applyFill="1" applyBorder="1" applyAlignment="1">
      <alignment horizontal="right" vertical="top" wrapText="1"/>
    </xf>
    <xf numFmtId="0" fontId="5" fillId="0" borderId="0" xfId="0" applyFont="1" applyFill="1" applyBorder="1" applyAlignment="1">
      <alignment horizontal="left" vertical="top" wrapText="1"/>
    </xf>
    <xf numFmtId="164" fontId="6" fillId="0" borderId="0" xfId="0" applyNumberFormat="1" applyFont="1" applyFill="1" applyBorder="1" applyAlignment="1">
      <alignment horizontal="right" vertical="top" wrapText="1"/>
    </xf>
    <xf numFmtId="0" fontId="6" fillId="0" borderId="0" xfId="0" applyFont="1" applyFill="1" applyBorder="1" applyAlignment="1">
      <alignment horizontal="right" vertical="top" wrapText="1"/>
    </xf>
    <xf numFmtId="164" fontId="12" fillId="0" borderId="0" xfId="0" applyNumberFormat="1" applyFont="1" applyFill="1" applyBorder="1" applyAlignment="1">
      <alignment horizontal="right" vertical="top" wrapText="1"/>
    </xf>
    <xf numFmtId="10" fontId="12" fillId="0" borderId="0" xfId="0" applyNumberFormat="1" applyFont="1" applyFill="1" applyBorder="1" applyAlignment="1">
      <alignment horizontal="right" vertical="top" wrapText="1"/>
    </xf>
    <xf numFmtId="10" fontId="6" fillId="0" borderId="0" xfId="0" applyNumberFormat="1" applyFont="1" applyFill="1" applyBorder="1" applyAlignment="1">
      <alignment horizontal="right" vertical="top" wrapText="1"/>
    </xf>
    <xf numFmtId="164" fontId="15" fillId="2" borderId="7" xfId="1" applyNumberFormat="1" applyFont="1" applyFill="1" applyBorder="1" applyAlignment="1">
      <alignment horizontal="right" vertical="top" wrapText="1"/>
    </xf>
    <xf numFmtId="164" fontId="13" fillId="0" borderId="7" xfId="1" applyNumberFormat="1" applyFont="1" applyFill="1" applyBorder="1" applyAlignment="1">
      <alignment horizontal="right" vertical="top" wrapText="1"/>
    </xf>
    <xf numFmtId="164" fontId="8" fillId="0" borderId="7" xfId="0" applyNumberFormat="1" applyFont="1" applyFill="1" applyBorder="1" applyAlignment="1">
      <alignment horizontal="right" vertical="top" wrapText="1"/>
    </xf>
    <xf numFmtId="164" fontId="6" fillId="2" borderId="7" xfId="1" applyNumberFormat="1" applyFont="1" applyFill="1" applyBorder="1" applyAlignment="1">
      <alignment horizontal="right" vertical="top" wrapText="1"/>
    </xf>
    <xf numFmtId="164" fontId="6" fillId="2" borderId="7" xfId="0" applyNumberFormat="1" applyFont="1" applyFill="1" applyBorder="1" applyAlignment="1">
      <alignment horizontal="right" vertical="top" wrapText="1"/>
    </xf>
    <xf numFmtId="164" fontId="12" fillId="0" borderId="7" xfId="0" applyNumberFormat="1" applyFont="1" applyFill="1" applyBorder="1" applyAlignment="1">
      <alignment horizontal="right" vertical="top" wrapText="1"/>
    </xf>
    <xf numFmtId="164" fontId="13" fillId="0" borderId="7" xfId="0" applyNumberFormat="1" applyFont="1" applyFill="1" applyBorder="1" applyAlignment="1">
      <alignment horizontal="right" vertical="top" wrapText="1"/>
    </xf>
    <xf numFmtId="164" fontId="6" fillId="0" borderId="7" xfId="0" applyNumberFormat="1" applyFont="1" applyFill="1" applyBorder="1" applyAlignment="1">
      <alignment horizontal="right" vertical="top" wrapText="1"/>
    </xf>
    <xf numFmtId="10" fontId="15" fillId="2" borderId="8" xfId="2" applyNumberFormat="1" applyFont="1" applyFill="1" applyBorder="1" applyAlignment="1">
      <alignment horizontal="right" vertical="top" wrapText="1"/>
    </xf>
    <xf numFmtId="10" fontId="8" fillId="0" borderId="8" xfId="0" applyNumberFormat="1" applyFont="1" applyFill="1" applyBorder="1" applyAlignment="1">
      <alignment horizontal="right" vertical="top" wrapText="1"/>
    </xf>
    <xf numFmtId="10" fontId="13" fillId="0" borderId="8" xfId="2" applyNumberFormat="1" applyFont="1" applyFill="1" applyBorder="1" applyAlignment="1">
      <alignment horizontal="right" vertical="top" wrapText="1"/>
    </xf>
    <xf numFmtId="10" fontId="6" fillId="2" borderId="8" xfId="0" applyNumberFormat="1" applyFont="1" applyFill="1" applyBorder="1" applyAlignment="1">
      <alignment horizontal="right" vertical="top" wrapText="1"/>
    </xf>
    <xf numFmtId="10" fontId="6" fillId="0" borderId="8" xfId="0" applyNumberFormat="1" applyFont="1" applyFill="1" applyBorder="1" applyAlignment="1">
      <alignment horizontal="right" vertical="top" wrapText="1"/>
    </xf>
    <xf numFmtId="10" fontId="13" fillId="0" borderId="8" xfId="0" applyNumberFormat="1" applyFont="1" applyFill="1" applyBorder="1" applyAlignment="1">
      <alignment horizontal="right" vertical="top" wrapText="1"/>
    </xf>
    <xf numFmtId="0" fontId="15" fillId="2" borderId="0" xfId="0" applyFont="1" applyFill="1" applyBorder="1" applyAlignment="1">
      <alignment horizontal="left" vertical="top" wrapText="1"/>
    </xf>
    <xf numFmtId="164" fontId="15" fillId="2" borderId="0" xfId="0" applyNumberFormat="1" applyFont="1" applyFill="1" applyBorder="1" applyAlignment="1">
      <alignment horizontal="right" vertical="top" wrapText="1"/>
    </xf>
    <xf numFmtId="0" fontId="15" fillId="2" borderId="0" xfId="0" applyFont="1" applyFill="1" applyBorder="1" applyAlignment="1">
      <alignment horizontal="right" vertical="top" wrapText="1"/>
    </xf>
    <xf numFmtId="164" fontId="15" fillId="2" borderId="7" xfId="0" applyNumberFormat="1" applyFont="1" applyFill="1" applyBorder="1" applyAlignment="1">
      <alignment horizontal="right" vertical="top" wrapText="1"/>
    </xf>
    <xf numFmtId="10" fontId="15" fillId="2" borderId="0" xfId="0" applyNumberFormat="1" applyFont="1" applyFill="1" applyBorder="1" applyAlignment="1">
      <alignment horizontal="right" vertical="top" wrapText="1"/>
    </xf>
    <xf numFmtId="10" fontId="15" fillId="2" borderId="8" xfId="0" applyNumberFormat="1" applyFont="1" applyFill="1" applyBorder="1" applyAlignment="1">
      <alignment horizontal="right" vertical="top" wrapText="1"/>
    </xf>
    <xf numFmtId="0" fontId="17" fillId="2" borderId="0" xfId="0" applyFont="1" applyFill="1" applyBorder="1"/>
    <xf numFmtId="10" fontId="4" fillId="0" borderId="8"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8" fillId="0" borderId="7" xfId="1" applyNumberFormat="1" applyFont="1" applyFill="1" applyBorder="1" applyAlignment="1">
      <alignment horizontal="right" vertical="top" wrapText="1"/>
    </xf>
    <xf numFmtId="164" fontId="4" fillId="0" borderId="7" xfId="0" applyNumberFormat="1" applyFont="1" applyFill="1" applyBorder="1" applyAlignment="1">
      <alignment horizontal="right" vertical="top" wrapText="1"/>
    </xf>
    <xf numFmtId="1" fontId="4" fillId="3" borderId="0" xfId="0" applyNumberFormat="1" applyFont="1" applyFill="1" applyBorder="1" applyAlignment="1">
      <alignment horizontal="right" vertical="top" wrapText="1"/>
    </xf>
    <xf numFmtId="1" fontId="0" fillId="3" borderId="0" xfId="0" applyNumberFormat="1" applyFill="1" applyBorder="1"/>
    <xf numFmtId="164" fontId="9" fillId="0" borderId="0" xfId="0" applyNumberFormat="1" applyFont="1" applyFill="1" applyBorder="1" applyAlignment="1">
      <alignment horizontal="right" vertical="top" wrapText="1"/>
    </xf>
    <xf numFmtId="0" fontId="9" fillId="0" borderId="0" xfId="0" applyFont="1" applyFill="1" applyBorder="1" applyAlignment="1">
      <alignment vertical="top" wrapText="1"/>
    </xf>
    <xf numFmtId="0" fontId="9" fillId="0" borderId="0" xfId="0" applyFont="1" applyFill="1" applyBorder="1" applyAlignment="1">
      <alignment horizontal="right" vertical="top" wrapText="1"/>
    </xf>
    <xf numFmtId="0" fontId="0" fillId="0" borderId="0" xfId="0" applyFill="1" applyBorder="1" applyAlignment="1">
      <alignment horizontal="right"/>
    </xf>
    <xf numFmtId="164" fontId="1" fillId="0" borderId="4" xfId="0" applyNumberFormat="1" applyFont="1" applyFill="1" applyBorder="1" applyAlignment="1">
      <alignment horizontal="center" vertical="top" wrapText="1"/>
    </xf>
    <xf numFmtId="164" fontId="15" fillId="2" borderId="4" xfId="1" applyNumberFormat="1" applyFont="1" applyFill="1" applyBorder="1" applyAlignment="1">
      <alignment horizontal="right" vertical="top" wrapText="1"/>
    </xf>
    <xf numFmtId="164" fontId="13" fillId="0" borderId="4" xfId="1" applyNumberFormat="1" applyFont="1" applyFill="1" applyBorder="1" applyAlignment="1">
      <alignment horizontal="right" vertical="top" wrapText="1"/>
    </xf>
    <xf numFmtId="164" fontId="8" fillId="0" borderId="4" xfId="0" applyNumberFormat="1" applyFont="1" applyFill="1" applyBorder="1" applyAlignment="1">
      <alignment horizontal="right" vertical="top" wrapText="1"/>
    </xf>
    <xf numFmtId="164" fontId="6" fillId="2" borderId="4" xfId="1" applyNumberFormat="1" applyFont="1" applyFill="1" applyBorder="1" applyAlignment="1">
      <alignment horizontal="right" vertical="top" wrapText="1"/>
    </xf>
    <xf numFmtId="164" fontId="6" fillId="2" borderId="4" xfId="0" applyNumberFormat="1" applyFont="1" applyFill="1" applyBorder="1" applyAlignment="1">
      <alignment horizontal="right" vertical="top" wrapText="1"/>
    </xf>
    <xf numFmtId="164" fontId="12" fillId="0" borderId="4" xfId="0" applyNumberFormat="1" applyFont="1" applyFill="1" applyBorder="1" applyAlignment="1">
      <alignment horizontal="right" vertical="top" wrapText="1"/>
    </xf>
    <xf numFmtId="164" fontId="15" fillId="2" borderId="4" xfId="0" applyNumberFormat="1" applyFont="1" applyFill="1" applyBorder="1" applyAlignment="1">
      <alignment horizontal="right" vertical="top" wrapText="1"/>
    </xf>
    <xf numFmtId="10" fontId="4" fillId="0" borderId="5" xfId="0" applyNumberFormat="1" applyFont="1" applyFill="1" applyBorder="1" applyAlignment="1">
      <alignment horizontal="right" vertical="top" wrapText="1"/>
    </xf>
    <xf numFmtId="10" fontId="15" fillId="2" borderId="5" xfId="2" applyNumberFormat="1" applyFont="1" applyFill="1" applyBorder="1" applyAlignment="1">
      <alignment horizontal="right" vertical="top" wrapText="1"/>
    </xf>
    <xf numFmtId="10" fontId="8" fillId="0" borderId="5" xfId="0" applyNumberFormat="1" applyFont="1" applyFill="1" applyBorder="1" applyAlignment="1">
      <alignment horizontal="right" vertical="top" wrapText="1"/>
    </xf>
    <xf numFmtId="10" fontId="7" fillId="0" borderId="5" xfId="0" applyNumberFormat="1" applyFont="1" applyFill="1" applyBorder="1" applyAlignment="1">
      <alignment horizontal="right" vertical="top" wrapText="1"/>
    </xf>
    <xf numFmtId="10" fontId="13" fillId="0" borderId="5" xfId="2" applyNumberFormat="1" applyFont="1" applyFill="1" applyBorder="1" applyAlignment="1">
      <alignment horizontal="right" vertical="top" wrapText="1"/>
    </xf>
    <xf numFmtId="10" fontId="6" fillId="2" borderId="5" xfId="0" applyNumberFormat="1" applyFont="1" applyFill="1" applyBorder="1" applyAlignment="1">
      <alignment horizontal="right" vertical="top" wrapText="1"/>
    </xf>
    <xf numFmtId="10" fontId="6" fillId="0" borderId="5" xfId="0" applyNumberFormat="1" applyFont="1" applyFill="1" applyBorder="1" applyAlignment="1">
      <alignment horizontal="right" vertical="top" wrapText="1"/>
    </xf>
    <xf numFmtId="10" fontId="12" fillId="0" borderId="5" xfId="0" applyNumberFormat="1" applyFont="1" applyFill="1" applyBorder="1" applyAlignment="1">
      <alignment horizontal="right" vertical="top" wrapText="1"/>
    </xf>
    <xf numFmtId="10" fontId="13" fillId="0" borderId="5" xfId="0" applyNumberFormat="1" applyFont="1" applyFill="1" applyBorder="1" applyAlignment="1">
      <alignment horizontal="right" vertical="top" wrapText="1"/>
    </xf>
    <xf numFmtId="10" fontId="15" fillId="2" borderId="5" xfId="0" applyNumberFormat="1" applyFont="1" applyFill="1" applyBorder="1" applyAlignment="1">
      <alignment horizontal="right" vertical="top" wrapText="1"/>
    </xf>
    <xf numFmtId="10" fontId="4" fillId="0" borderId="4" xfId="0" applyNumberFormat="1" applyFont="1" applyFill="1" applyBorder="1" applyAlignment="1">
      <alignment horizontal="right" vertical="top" wrapText="1"/>
    </xf>
    <xf numFmtId="10" fontId="4" fillId="0" borderId="7" xfId="0" applyNumberFormat="1" applyFont="1" applyFill="1" applyBorder="1" applyAlignment="1">
      <alignment horizontal="right" vertical="top" wrapText="1"/>
    </xf>
    <xf numFmtId="1" fontId="1" fillId="3" borderId="0" xfId="0" applyNumberFormat="1" applyFont="1" applyFill="1" applyBorder="1" applyAlignment="1">
      <alignment horizontal="right" vertical="top" wrapText="1"/>
    </xf>
    <xf numFmtId="1" fontId="1" fillId="3" borderId="0" xfId="0" applyNumberFormat="1" applyFont="1" applyFill="1" applyBorder="1" applyAlignment="1">
      <alignment horizontal="left" vertical="top" wrapText="1"/>
    </xf>
    <xf numFmtId="0" fontId="18" fillId="0" borderId="6" xfId="0" applyFont="1" applyFill="1" applyBorder="1" applyAlignment="1">
      <alignment vertical="center" wrapText="1"/>
    </xf>
    <xf numFmtId="0" fontId="18" fillId="0" borderId="3" xfId="0" applyFont="1" applyFill="1" applyBorder="1" applyAlignment="1">
      <alignment vertical="center" wrapText="1"/>
    </xf>
    <xf numFmtId="1" fontId="4" fillId="3" borderId="1" xfId="0" applyNumberFormat="1" applyFont="1" applyFill="1" applyBorder="1" applyAlignment="1">
      <alignment horizontal="center" vertical="top" wrapText="1"/>
    </xf>
    <xf numFmtId="2" fontId="0" fillId="0" borderId="1" xfId="0" applyNumberFormat="1" applyFill="1" applyBorder="1" applyAlignment="1">
      <alignment horizontal="center"/>
    </xf>
    <xf numFmtId="2" fontId="1" fillId="0" borderId="0" xfId="0" applyNumberFormat="1" applyFont="1" applyFill="1" applyBorder="1" applyAlignment="1">
      <alignment horizontal="left" vertical="top" wrapText="1"/>
    </xf>
    <xf numFmtId="2" fontId="9" fillId="0" borderId="0" xfId="0" applyNumberFormat="1" applyFont="1" applyFill="1" applyBorder="1" applyAlignment="1">
      <alignment horizontal="left" vertical="top" wrapText="1"/>
    </xf>
    <xf numFmtId="0" fontId="18" fillId="0" borderId="2"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9" fillId="0" borderId="9" xfId="0" applyFont="1" applyFill="1" applyBorder="1" applyAlignment="1">
      <alignment horizontal="left" vertical="top" wrapText="1"/>
    </xf>
    <xf numFmtId="1" fontId="1" fillId="3" borderId="1" xfId="0" applyNumberFormat="1" applyFont="1" applyFill="1" applyBorder="1" applyAlignment="1">
      <alignment horizontal="center" vertical="top" wrapText="1"/>
    </xf>
    <xf numFmtId="0" fontId="9" fillId="0" borderId="0" xfId="0" applyFont="1" applyFill="1" applyBorder="1" applyAlignment="1">
      <alignment horizontal="left" vertical="top" wrapText="1"/>
    </xf>
    <xf numFmtId="0" fontId="11" fillId="0" borderId="0" xfId="0" applyFont="1" applyFill="1" applyBorder="1" applyAlignment="1">
      <alignment horizontal="center" vertical="top" wrapText="1"/>
    </xf>
    <xf numFmtId="0" fontId="0" fillId="0" borderId="0" xfId="0" applyFill="1" applyBorder="1"/>
    <xf numFmtId="2" fontId="16" fillId="0" borderId="1" xfId="0" applyNumberFormat="1" applyFont="1" applyFill="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390525"/>
    <xdr:pic>
      <xdr:nvPicPr>
        <xdr:cNvPr id="2" name="Imagem 1"/>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0"/>
  <sheetViews>
    <sheetView showZeros="0" tabSelected="1" showOutlineSymbols="0" showWhiteSpace="0" zoomScale="85" zoomScaleNormal="85" workbookViewId="0">
      <selection activeCell="A110" sqref="A110:M110"/>
    </sheetView>
  </sheetViews>
  <sheetFormatPr defaultRowHeight="14.25" x14ac:dyDescent="0.2"/>
  <cols>
    <col min="1" max="1" width="20" style="3" bestFit="1" customWidth="1"/>
    <col min="2" max="2" width="60" style="3" bestFit="1" customWidth="1"/>
    <col min="3" max="3" width="20" style="77" bestFit="1" customWidth="1"/>
    <col min="4" max="4" width="2.25" style="77" customWidth="1"/>
    <col min="5" max="5" width="17.5" style="3" customWidth="1"/>
    <col min="6" max="6" width="12.625" style="15" customWidth="1"/>
    <col min="7" max="7" width="7.625" style="25" customWidth="1"/>
    <col min="8" max="8" width="12.625" style="15" customWidth="1"/>
    <col min="9" max="9" width="7.625" style="25" customWidth="1"/>
    <col min="10" max="10" width="12.625" style="15" customWidth="1"/>
    <col min="11" max="11" width="7.625" style="25" customWidth="1"/>
    <col min="12" max="12" width="12.625" style="15" customWidth="1"/>
    <col min="13" max="13" width="7.625" style="25" customWidth="1"/>
    <col min="14" max="14" width="12.625" style="15" customWidth="1"/>
    <col min="15" max="15" width="7.625" style="25" customWidth="1"/>
    <col min="16" max="16" width="12.625" style="15" customWidth="1"/>
    <col min="17" max="17" width="7.625" style="25" customWidth="1"/>
    <col min="18" max="18" width="12.625" style="15" customWidth="1"/>
    <col min="19" max="19" width="7.625" style="25" customWidth="1"/>
    <col min="20" max="20" width="12.625" style="15" customWidth="1"/>
    <col min="21" max="21" width="7.625" style="25" customWidth="1"/>
    <col min="22" max="22" width="12.625" style="15" customWidth="1"/>
    <col min="23" max="23" width="7.625" style="25" customWidth="1"/>
    <col min="24" max="24" width="12.625" style="15" customWidth="1"/>
    <col min="25" max="25" width="7.625" style="25" customWidth="1"/>
    <col min="26" max="26" width="12.625" style="15" customWidth="1"/>
    <col min="27" max="27" width="7.625" style="25" customWidth="1"/>
    <col min="28" max="28" width="12.625" style="15" customWidth="1"/>
    <col min="29" max="29" width="7.625" style="25" customWidth="1"/>
    <col min="30" max="30" width="12.625" style="25" customWidth="1"/>
    <col min="31" max="31" width="7.625" style="25" customWidth="1"/>
    <col min="32" max="32" width="12.625" style="25" customWidth="1"/>
    <col min="33" max="33" width="7.625" style="25" customWidth="1"/>
    <col min="34" max="34" width="12.625" style="25" customWidth="1"/>
    <col min="35" max="35" width="7.625" style="25" customWidth="1"/>
    <col min="36" max="36" width="12.625" style="25" customWidth="1"/>
    <col min="37" max="37" width="7.625" style="25" customWidth="1"/>
    <col min="38" max="38" width="12.625" style="15" customWidth="1"/>
    <col min="39" max="39" width="7.625" style="25" customWidth="1"/>
    <col min="40" max="40" width="12.625" style="15" customWidth="1"/>
    <col min="41" max="41" width="7.625" style="25" customWidth="1"/>
    <col min="42" max="42" width="12.625" style="15" customWidth="1"/>
    <col min="43" max="43" width="7.625" style="25" customWidth="1"/>
    <col min="44" max="44" width="12.625" style="15" customWidth="1"/>
    <col min="45" max="45" width="7.625" style="25" customWidth="1"/>
    <col min="46" max="46" width="12.625" style="15" customWidth="1"/>
    <col min="47" max="47" width="7.625" style="25" customWidth="1"/>
    <col min="48" max="48" width="12.625" style="15" customWidth="1"/>
    <col min="49" max="49" width="7.625" style="25" customWidth="1"/>
    <col min="50" max="50" width="12.625" style="15" customWidth="1"/>
    <col min="51" max="51" width="7.625" style="25" customWidth="1"/>
    <col min="52" max="52" width="12.625" style="15" customWidth="1"/>
    <col min="53" max="53" width="7.625" style="25" customWidth="1"/>
    <col min="54" max="16384" width="9" style="3"/>
  </cols>
  <sheetData>
    <row r="1" spans="1:53" ht="15" x14ac:dyDescent="0.2">
      <c r="A1" s="1"/>
      <c r="B1" s="1" t="s">
        <v>0</v>
      </c>
      <c r="C1" s="10"/>
      <c r="D1" s="10"/>
      <c r="E1" s="1"/>
      <c r="F1" s="104"/>
      <c r="G1" s="104"/>
      <c r="H1" s="104"/>
      <c r="I1" s="104"/>
      <c r="J1" s="19"/>
      <c r="K1" s="104"/>
      <c r="L1" s="104"/>
      <c r="M1" s="104"/>
      <c r="N1" s="104"/>
      <c r="O1" s="104"/>
      <c r="P1" s="104"/>
      <c r="Q1" s="104"/>
      <c r="R1" s="19"/>
      <c r="S1" s="104"/>
      <c r="T1" s="104"/>
      <c r="U1" s="104"/>
      <c r="V1" s="104"/>
      <c r="W1" s="104"/>
      <c r="X1" s="104"/>
      <c r="Y1" s="104"/>
      <c r="Z1" s="19"/>
      <c r="AA1" s="104"/>
      <c r="AB1" s="104"/>
      <c r="AC1" s="104"/>
      <c r="AD1" s="11"/>
      <c r="AE1" s="11"/>
      <c r="AF1" s="11"/>
      <c r="AG1" s="11"/>
      <c r="AH1" s="11"/>
      <c r="AI1" s="11"/>
      <c r="AJ1" s="11"/>
      <c r="AK1" s="11"/>
      <c r="AL1" s="104"/>
      <c r="AM1" s="104"/>
      <c r="AN1" s="104"/>
      <c r="AO1" s="104"/>
      <c r="AP1" s="19"/>
      <c r="AQ1" s="104"/>
      <c r="AR1" s="104"/>
      <c r="AS1" s="104"/>
      <c r="AT1" s="104"/>
      <c r="AU1" s="104"/>
      <c r="AV1" s="104"/>
      <c r="AW1" s="104"/>
      <c r="AX1" s="19"/>
      <c r="AY1" s="104"/>
      <c r="AZ1" s="104"/>
      <c r="BA1" s="104"/>
    </row>
    <row r="2" spans="1:53" ht="95.1" customHeight="1" x14ac:dyDescent="0.2">
      <c r="A2" s="2"/>
      <c r="B2" s="108" t="s">
        <v>214</v>
      </c>
      <c r="C2" s="108"/>
      <c r="D2" s="108"/>
      <c r="E2" s="108"/>
      <c r="F2" s="108"/>
      <c r="G2" s="108"/>
      <c r="H2" s="108"/>
      <c r="I2" s="108"/>
      <c r="J2" s="108"/>
      <c r="K2" s="108"/>
      <c r="L2" s="108"/>
      <c r="M2" s="108"/>
      <c r="N2" s="105"/>
      <c r="O2" s="105"/>
      <c r="P2" s="105"/>
      <c r="Q2" s="105"/>
      <c r="R2" s="20"/>
      <c r="S2" s="105"/>
      <c r="T2" s="105"/>
      <c r="U2" s="105"/>
      <c r="V2" s="105"/>
      <c r="W2" s="105"/>
      <c r="X2" s="105"/>
      <c r="Y2" s="105"/>
      <c r="Z2" s="20"/>
      <c r="AA2" s="105"/>
      <c r="AB2" s="105"/>
      <c r="AC2" s="105"/>
      <c r="AD2" s="12"/>
      <c r="AE2" s="12"/>
      <c r="AF2" s="12"/>
      <c r="AG2" s="12"/>
      <c r="AH2" s="12"/>
      <c r="AI2" s="12"/>
      <c r="AJ2" s="12"/>
      <c r="AK2" s="12"/>
      <c r="AL2" s="105"/>
      <c r="AM2" s="105"/>
      <c r="AN2" s="105"/>
      <c r="AO2" s="105"/>
      <c r="AP2" s="20"/>
      <c r="AQ2" s="105"/>
      <c r="AR2" s="105"/>
      <c r="AS2" s="105"/>
      <c r="AT2" s="105"/>
      <c r="AU2" s="105"/>
      <c r="AV2" s="105"/>
      <c r="AW2" s="105"/>
      <c r="AX2" s="20"/>
      <c r="AY2" s="105"/>
      <c r="AZ2" s="105"/>
      <c r="BA2" s="105"/>
    </row>
    <row r="3" spans="1:53" ht="26.25" customHeight="1" x14ac:dyDescent="0.2">
      <c r="A3" s="106" t="s">
        <v>1</v>
      </c>
      <c r="B3" s="107"/>
      <c r="C3" s="107"/>
      <c r="D3" s="107"/>
      <c r="E3" s="107"/>
      <c r="F3" s="107"/>
      <c r="G3" s="107"/>
      <c r="H3" s="107"/>
      <c r="I3" s="107"/>
      <c r="J3" s="107"/>
      <c r="K3" s="107"/>
      <c r="L3" s="107"/>
      <c r="M3" s="107"/>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1"/>
    </row>
    <row r="4" spans="1:53" ht="15" x14ac:dyDescent="0.25">
      <c r="A4" s="4"/>
      <c r="F4" s="113" t="s">
        <v>131</v>
      </c>
      <c r="G4" s="113"/>
      <c r="H4" s="113"/>
      <c r="I4" s="113"/>
      <c r="J4" s="113"/>
      <c r="K4" s="113"/>
      <c r="L4" s="113"/>
      <c r="M4" s="113"/>
      <c r="N4" s="103" t="s">
        <v>130</v>
      </c>
      <c r="O4" s="103"/>
      <c r="P4" s="103"/>
      <c r="Q4" s="103"/>
      <c r="R4" s="103"/>
      <c r="S4" s="103"/>
      <c r="T4" s="103"/>
      <c r="U4" s="103"/>
      <c r="V4" s="103" t="s">
        <v>129</v>
      </c>
      <c r="W4" s="103"/>
      <c r="X4" s="103"/>
      <c r="Y4" s="103"/>
      <c r="Z4" s="103"/>
      <c r="AA4" s="103"/>
      <c r="AB4" s="103"/>
      <c r="AC4" s="103"/>
      <c r="AD4" s="103" t="s">
        <v>128</v>
      </c>
      <c r="AE4" s="103"/>
      <c r="AF4" s="103"/>
      <c r="AG4" s="103"/>
      <c r="AH4" s="103"/>
      <c r="AI4" s="103"/>
      <c r="AJ4" s="103"/>
      <c r="AK4" s="103"/>
      <c r="AL4" s="103" t="s">
        <v>127</v>
      </c>
      <c r="AM4" s="103"/>
      <c r="AN4" s="103"/>
      <c r="AO4" s="103"/>
      <c r="AP4" s="103"/>
      <c r="AQ4" s="103"/>
      <c r="AR4" s="103"/>
      <c r="AS4" s="103"/>
      <c r="AT4" s="103" t="s">
        <v>126</v>
      </c>
      <c r="AU4" s="103"/>
      <c r="AV4" s="103"/>
      <c r="AW4" s="103"/>
      <c r="AX4" s="103"/>
      <c r="AY4" s="103"/>
      <c r="AZ4" s="103"/>
      <c r="BA4" s="103"/>
    </row>
    <row r="5" spans="1:53" s="73" customFormat="1" ht="15" x14ac:dyDescent="0.2">
      <c r="A5" s="99" t="s">
        <v>213</v>
      </c>
      <c r="B5" s="99" t="s">
        <v>212</v>
      </c>
      <c r="C5" s="98" t="s">
        <v>211</v>
      </c>
      <c r="D5" s="72"/>
      <c r="E5" s="98" t="s">
        <v>210</v>
      </c>
      <c r="F5" s="109">
        <v>15</v>
      </c>
      <c r="G5" s="109"/>
      <c r="H5" s="102">
        <f>F5+15</f>
        <v>30</v>
      </c>
      <c r="I5" s="102"/>
      <c r="J5" s="102">
        <f t="shared" ref="J5" si="0">H5+15</f>
        <v>45</v>
      </c>
      <c r="K5" s="102"/>
      <c r="L5" s="102">
        <f t="shared" ref="L5" si="1">J5+15</f>
        <v>60</v>
      </c>
      <c r="M5" s="102"/>
      <c r="N5" s="109">
        <f t="shared" ref="N5" si="2">L5+15</f>
        <v>75</v>
      </c>
      <c r="O5" s="109"/>
      <c r="P5" s="102">
        <f t="shared" ref="P5" si="3">N5+15</f>
        <v>90</v>
      </c>
      <c r="Q5" s="102"/>
      <c r="R5" s="102">
        <f t="shared" ref="R5" si="4">P5+15</f>
        <v>105</v>
      </c>
      <c r="S5" s="102"/>
      <c r="T5" s="102">
        <f t="shared" ref="T5" si="5">R5+15</f>
        <v>120</v>
      </c>
      <c r="U5" s="102"/>
      <c r="V5" s="109">
        <f t="shared" ref="V5" si="6">T5+15</f>
        <v>135</v>
      </c>
      <c r="W5" s="109"/>
      <c r="X5" s="102">
        <f t="shared" ref="X5" si="7">V5+15</f>
        <v>150</v>
      </c>
      <c r="Y5" s="102"/>
      <c r="Z5" s="102">
        <f t="shared" ref="Z5" si="8">X5+15</f>
        <v>165</v>
      </c>
      <c r="AA5" s="102"/>
      <c r="AB5" s="102">
        <f t="shared" ref="AB5" si="9">Z5+15</f>
        <v>180</v>
      </c>
      <c r="AC5" s="102"/>
      <c r="AD5" s="102">
        <f t="shared" ref="AD5" si="10">AB5+15</f>
        <v>195</v>
      </c>
      <c r="AE5" s="102"/>
      <c r="AF5" s="102">
        <f t="shared" ref="AF5" si="11">AD5+15</f>
        <v>210</v>
      </c>
      <c r="AG5" s="102"/>
      <c r="AH5" s="102">
        <f t="shared" ref="AH5" si="12">AF5+15</f>
        <v>225</v>
      </c>
      <c r="AI5" s="102"/>
      <c r="AJ5" s="102">
        <f t="shared" ref="AJ5" si="13">AH5+15</f>
        <v>240</v>
      </c>
      <c r="AK5" s="102"/>
      <c r="AL5" s="102">
        <f t="shared" ref="AL5" si="14">AJ5+15</f>
        <v>255</v>
      </c>
      <c r="AM5" s="102"/>
      <c r="AN5" s="102">
        <f t="shared" ref="AN5" si="15">AL5+15</f>
        <v>270</v>
      </c>
      <c r="AO5" s="102"/>
      <c r="AP5" s="102">
        <f t="shared" ref="AP5" si="16">AN5+15</f>
        <v>285</v>
      </c>
      <c r="AQ5" s="102"/>
      <c r="AR5" s="102">
        <f t="shared" ref="AR5" si="17">AP5+15</f>
        <v>300</v>
      </c>
      <c r="AS5" s="102"/>
      <c r="AT5" s="102">
        <f t="shared" ref="AT5" si="18">AR5+15</f>
        <v>315</v>
      </c>
      <c r="AU5" s="102"/>
      <c r="AV5" s="102">
        <f t="shared" ref="AV5" si="19">AT5+15</f>
        <v>330</v>
      </c>
      <c r="AW5" s="102"/>
      <c r="AX5" s="102">
        <f t="shared" ref="AX5" si="20">AV5+15</f>
        <v>345</v>
      </c>
      <c r="AY5" s="102"/>
      <c r="AZ5" s="102">
        <f t="shared" ref="AZ5" si="21">AX5+15</f>
        <v>360</v>
      </c>
      <c r="BA5" s="102"/>
    </row>
    <row r="6" spans="1:53" ht="15" x14ac:dyDescent="0.2">
      <c r="A6" s="8"/>
      <c r="B6" s="8"/>
      <c r="C6" s="9"/>
      <c r="D6" s="9"/>
      <c r="E6" s="9"/>
      <c r="F6" s="78"/>
      <c r="G6" s="22"/>
      <c r="H6" s="69"/>
      <c r="I6" s="68"/>
      <c r="J6" s="16"/>
      <c r="K6" s="26"/>
      <c r="L6" s="71"/>
      <c r="M6" s="86"/>
      <c r="N6" s="78"/>
      <c r="O6" s="22"/>
      <c r="P6" s="69"/>
      <c r="Q6" s="68"/>
      <c r="R6" s="16"/>
      <c r="S6" s="26"/>
      <c r="T6" s="71"/>
      <c r="U6" s="86"/>
      <c r="V6" s="13"/>
      <c r="W6" s="22"/>
      <c r="X6" s="69"/>
      <c r="Y6" s="68"/>
      <c r="Z6" s="16"/>
      <c r="AA6" s="26"/>
      <c r="AB6" s="71"/>
      <c r="AC6" s="26"/>
      <c r="AD6" s="96"/>
      <c r="AE6" s="26"/>
      <c r="AF6" s="97"/>
      <c r="AG6" s="26"/>
      <c r="AH6" s="97"/>
      <c r="AI6" s="26"/>
      <c r="AJ6" s="97"/>
      <c r="AK6" s="86"/>
      <c r="AL6" s="78"/>
      <c r="AM6" s="22"/>
      <c r="AN6" s="69"/>
      <c r="AO6" s="68"/>
      <c r="AP6" s="16"/>
      <c r="AQ6" s="26"/>
      <c r="AR6" s="71"/>
      <c r="AS6" s="86"/>
      <c r="AT6" s="78"/>
      <c r="AU6" s="22"/>
      <c r="AV6" s="69"/>
      <c r="AW6" s="68"/>
      <c r="AX6" s="16"/>
      <c r="AY6" s="26"/>
      <c r="AZ6" s="71"/>
      <c r="BA6" s="86"/>
    </row>
    <row r="7" spans="1:53" s="7" customFormat="1" ht="24" customHeight="1" x14ac:dyDescent="0.2">
      <c r="A7" s="27" t="s">
        <v>2</v>
      </c>
      <c r="B7" s="27" t="s">
        <v>3</v>
      </c>
      <c r="C7" s="28">
        <v>35751.550000000003</v>
      </c>
      <c r="D7" s="28"/>
      <c r="E7" s="29"/>
      <c r="F7" s="79">
        <f>SUM(F8:F13)</f>
        <v>8802.9994117647075</v>
      </c>
      <c r="G7" s="31">
        <f>F7/$C7</f>
        <v>0.24622707020436055</v>
      </c>
      <c r="H7" s="47">
        <f>SUM(H8:H13)</f>
        <v>0</v>
      </c>
      <c r="I7" s="55">
        <f>H7/$C7</f>
        <v>0</v>
      </c>
      <c r="J7" s="30">
        <f>SUM(J8:J13)</f>
        <v>0</v>
      </c>
      <c r="K7" s="31">
        <f>J7/$C7</f>
        <v>0</v>
      </c>
      <c r="L7" s="47">
        <f>SUM(L8:L13)</f>
        <v>0</v>
      </c>
      <c r="M7" s="87">
        <f>L7/$C7</f>
        <v>0</v>
      </c>
      <c r="N7" s="79">
        <f>SUM(N8:N13)</f>
        <v>5774.6894117647062</v>
      </c>
      <c r="O7" s="31">
        <f>N7/$C7</f>
        <v>0.16152277067049417</v>
      </c>
      <c r="P7" s="47">
        <f>SUM(P8:P13)</f>
        <v>0</v>
      </c>
      <c r="Q7" s="55">
        <f>P7/$C7</f>
        <v>0</v>
      </c>
      <c r="R7" s="30">
        <f>SUM(R8:R13)</f>
        <v>0</v>
      </c>
      <c r="S7" s="31">
        <f>R7/$C7</f>
        <v>0</v>
      </c>
      <c r="T7" s="47">
        <f>SUM(T8:T13)</f>
        <v>0</v>
      </c>
      <c r="U7" s="87">
        <f>T7/$C7</f>
        <v>0</v>
      </c>
      <c r="V7" s="30">
        <f>SUM(V8:V13)</f>
        <v>5774.6894117647062</v>
      </c>
      <c r="W7" s="31">
        <f>V7/$C7</f>
        <v>0.16152277067049417</v>
      </c>
      <c r="X7" s="47">
        <f>SUM(X8:X13)</f>
        <v>0</v>
      </c>
      <c r="Y7" s="55">
        <f>X7/$C7</f>
        <v>0</v>
      </c>
      <c r="Z7" s="30">
        <f>SUM(Z8:Z13)</f>
        <v>0</v>
      </c>
      <c r="AA7" s="31">
        <f>Z7/$C7</f>
        <v>0</v>
      </c>
      <c r="AB7" s="47">
        <f>SUM(AB8:AB13)</f>
        <v>0</v>
      </c>
      <c r="AC7" s="31">
        <f>AB7/$C7</f>
        <v>0</v>
      </c>
      <c r="AD7" s="79">
        <f>SUM(AD8:AD13)</f>
        <v>5774.6894117647062</v>
      </c>
      <c r="AE7" s="31">
        <f>AD7/$C7</f>
        <v>0.16152277067049417</v>
      </c>
      <c r="AF7" s="47">
        <f>SUM(AF8:AF13)</f>
        <v>0</v>
      </c>
      <c r="AG7" s="55">
        <f>AF7/$C7</f>
        <v>0</v>
      </c>
      <c r="AH7" s="30">
        <f>SUM(AH8:AH13)</f>
        <v>0</v>
      </c>
      <c r="AI7" s="31">
        <f>AH7/$C7</f>
        <v>0</v>
      </c>
      <c r="AJ7" s="47">
        <f>SUM(AJ8:AJ13)</f>
        <v>0</v>
      </c>
      <c r="AK7" s="31">
        <f>AJ7/$C7</f>
        <v>0</v>
      </c>
      <c r="AL7" s="79">
        <f>SUM(AL8:AL13)</f>
        <v>5774.6894117647062</v>
      </c>
      <c r="AM7" s="31">
        <f>AL7/$C7</f>
        <v>0.16152277067049417</v>
      </c>
      <c r="AN7" s="47">
        <f>SUM(AN8:AN13)</f>
        <v>0</v>
      </c>
      <c r="AO7" s="55">
        <f>AN7/$C7</f>
        <v>0</v>
      </c>
      <c r="AP7" s="30">
        <f>SUM(AP8:AP13)</f>
        <v>0</v>
      </c>
      <c r="AQ7" s="31">
        <f>AP7/$C7</f>
        <v>0</v>
      </c>
      <c r="AR7" s="47">
        <f>SUM(AR8:AR13)</f>
        <v>0</v>
      </c>
      <c r="AS7" s="87">
        <f>AR7/$C7</f>
        <v>0</v>
      </c>
      <c r="AT7" s="79">
        <f>SUM(AT8:AT13)</f>
        <v>3849.7929411764708</v>
      </c>
      <c r="AU7" s="31">
        <f>AT7/$C7</f>
        <v>0.10768184711366277</v>
      </c>
      <c r="AV7" s="47">
        <f>SUM(AV8:AV13)</f>
        <v>0</v>
      </c>
      <c r="AW7" s="55">
        <f>AV7/$C7</f>
        <v>0</v>
      </c>
      <c r="AX7" s="30">
        <f>SUM(AX8:AX13)</f>
        <v>0</v>
      </c>
      <c r="AY7" s="31">
        <f>AX7/$C7</f>
        <v>0</v>
      </c>
      <c r="AZ7" s="47">
        <f>SUM(AZ8:AZ13)</f>
        <v>0</v>
      </c>
      <c r="BA7" s="87">
        <f>AZ7/$C7</f>
        <v>0</v>
      </c>
    </row>
    <row r="8" spans="1:53" ht="24" customHeight="1" x14ac:dyDescent="0.2">
      <c r="A8" s="5" t="s">
        <v>5</v>
      </c>
      <c r="B8" s="5" t="s">
        <v>6</v>
      </c>
      <c r="C8" s="32">
        <v>2490.48</v>
      </c>
      <c r="D8" s="32"/>
      <c r="E8" s="6"/>
      <c r="F8" s="80">
        <f>$C8*G8</f>
        <v>2490.48</v>
      </c>
      <c r="G8" s="23">
        <v>1</v>
      </c>
      <c r="H8" s="53"/>
      <c r="I8" s="56" t="s">
        <v>4</v>
      </c>
      <c r="J8" s="32"/>
      <c r="K8" s="34"/>
      <c r="L8" s="49"/>
      <c r="M8" s="88"/>
      <c r="N8" s="80"/>
      <c r="O8" s="23"/>
      <c r="P8" s="53"/>
      <c r="Q8" s="56"/>
      <c r="R8" s="32"/>
      <c r="S8" s="34"/>
      <c r="T8" s="49"/>
      <c r="U8" s="88"/>
      <c r="V8" s="33"/>
      <c r="W8" s="23"/>
      <c r="X8" s="53"/>
      <c r="Y8" s="56"/>
      <c r="Z8" s="32"/>
      <c r="AA8" s="34"/>
      <c r="AB8" s="49"/>
      <c r="AC8" s="34"/>
      <c r="AD8" s="80"/>
      <c r="AE8" s="23"/>
      <c r="AF8" s="53"/>
      <c r="AG8" s="56"/>
      <c r="AH8" s="32"/>
      <c r="AI8" s="34"/>
      <c r="AJ8" s="49"/>
      <c r="AK8" s="34"/>
      <c r="AL8" s="80"/>
      <c r="AM8" s="23"/>
      <c r="AN8" s="53"/>
      <c r="AO8" s="56"/>
      <c r="AP8" s="32"/>
      <c r="AQ8" s="34"/>
      <c r="AR8" s="49"/>
      <c r="AS8" s="88"/>
      <c r="AT8" s="80"/>
      <c r="AU8" s="23"/>
      <c r="AV8" s="53"/>
      <c r="AW8" s="56" t="s">
        <v>4</v>
      </c>
      <c r="AX8" s="32"/>
      <c r="AY8" s="34" t="s">
        <v>4</v>
      </c>
      <c r="AZ8" s="49"/>
      <c r="BA8" s="88" t="s">
        <v>4</v>
      </c>
    </row>
    <row r="9" spans="1:53" ht="24" customHeight="1" x14ac:dyDescent="0.2">
      <c r="A9" s="5" t="s">
        <v>7</v>
      </c>
      <c r="B9" s="5" t="s">
        <v>8</v>
      </c>
      <c r="C9" s="32">
        <v>537.83000000000004</v>
      </c>
      <c r="D9" s="32"/>
      <c r="E9" s="6"/>
      <c r="F9" s="80">
        <f t="shared" ref="F9:F13" si="22">$C9*G9</f>
        <v>537.83000000000004</v>
      </c>
      <c r="G9" s="23">
        <v>1</v>
      </c>
      <c r="H9" s="53"/>
      <c r="I9" s="56" t="s">
        <v>4</v>
      </c>
      <c r="J9" s="32"/>
      <c r="K9" s="34"/>
      <c r="L9" s="49"/>
      <c r="M9" s="88"/>
      <c r="N9" s="80"/>
      <c r="O9" s="23"/>
      <c r="P9" s="53"/>
      <c r="Q9" s="56"/>
      <c r="R9" s="32"/>
      <c r="S9" s="34"/>
      <c r="T9" s="49"/>
      <c r="U9" s="88"/>
      <c r="V9" s="33"/>
      <c r="W9" s="23"/>
      <c r="X9" s="53"/>
      <c r="Y9" s="56"/>
      <c r="Z9" s="32"/>
      <c r="AA9" s="34"/>
      <c r="AB9" s="49"/>
      <c r="AC9" s="34"/>
      <c r="AD9" s="80"/>
      <c r="AE9" s="23"/>
      <c r="AF9" s="53"/>
      <c r="AG9" s="56"/>
      <c r="AH9" s="32"/>
      <c r="AI9" s="34"/>
      <c r="AJ9" s="49"/>
      <c r="AK9" s="34"/>
      <c r="AL9" s="80"/>
      <c r="AM9" s="23"/>
      <c r="AN9" s="53"/>
      <c r="AO9" s="56"/>
      <c r="AP9" s="32"/>
      <c r="AQ9" s="34"/>
      <c r="AR9" s="49"/>
      <c r="AS9" s="88"/>
      <c r="AT9" s="80"/>
      <c r="AU9" s="23"/>
      <c r="AV9" s="53"/>
      <c r="AW9" s="56" t="s">
        <v>4</v>
      </c>
      <c r="AX9" s="32"/>
      <c r="AY9" s="34" t="s">
        <v>4</v>
      </c>
      <c r="AZ9" s="49"/>
      <c r="BA9" s="88" t="s">
        <v>4</v>
      </c>
    </row>
    <row r="10" spans="1:53" ht="24" customHeight="1" x14ac:dyDescent="0.2">
      <c r="A10" s="5" t="s">
        <v>9</v>
      </c>
      <c r="B10" s="5" t="s">
        <v>133</v>
      </c>
      <c r="C10" s="32">
        <v>3900</v>
      </c>
      <c r="D10" s="32"/>
      <c r="E10" s="6"/>
      <c r="F10" s="80">
        <f t="shared" si="22"/>
        <v>688.23529411764707</v>
      </c>
      <c r="G10" s="23">
        <f t="shared" ref="G10:G13" si="23">3/17</f>
        <v>0.17647058823529413</v>
      </c>
      <c r="H10" s="53"/>
      <c r="I10" s="56" t="s">
        <v>4</v>
      </c>
      <c r="J10" s="32"/>
      <c r="K10" s="34" t="s">
        <v>4</v>
      </c>
      <c r="L10" s="49"/>
      <c r="M10" s="88" t="s">
        <v>4</v>
      </c>
      <c r="N10" s="80">
        <f t="shared" ref="N10:N13" si="24">$C10*O10</f>
        <v>688.23529411764707</v>
      </c>
      <c r="O10" s="23">
        <f t="shared" ref="O10:O13" si="25">3/17</f>
        <v>0.17647058823529413</v>
      </c>
      <c r="P10" s="53"/>
      <c r="Q10" s="56" t="s">
        <v>4</v>
      </c>
      <c r="R10" s="32"/>
      <c r="S10" s="34" t="s">
        <v>4</v>
      </c>
      <c r="T10" s="49"/>
      <c r="U10" s="88" t="s">
        <v>4</v>
      </c>
      <c r="V10" s="33">
        <f t="shared" ref="V10:V13" si="26">$C10*W10</f>
        <v>688.23529411764707</v>
      </c>
      <c r="W10" s="23">
        <f t="shared" ref="W10:W13" si="27">3/17</f>
        <v>0.17647058823529413</v>
      </c>
      <c r="X10" s="53"/>
      <c r="Y10" s="56" t="s">
        <v>4</v>
      </c>
      <c r="Z10" s="32"/>
      <c r="AA10" s="34" t="s">
        <v>4</v>
      </c>
      <c r="AB10" s="49"/>
      <c r="AC10" s="34" t="s">
        <v>4</v>
      </c>
      <c r="AD10" s="80">
        <f t="shared" ref="AD10:AD13" si="28">$C10*AE10</f>
        <v>688.23529411764707</v>
      </c>
      <c r="AE10" s="23">
        <f t="shared" ref="AE10:AE13" si="29">3/17</f>
        <v>0.17647058823529413</v>
      </c>
      <c r="AF10" s="53"/>
      <c r="AG10" s="56" t="s">
        <v>4</v>
      </c>
      <c r="AH10" s="32"/>
      <c r="AI10" s="34" t="s">
        <v>4</v>
      </c>
      <c r="AJ10" s="49"/>
      <c r="AK10" s="34" t="s">
        <v>4</v>
      </c>
      <c r="AL10" s="80">
        <f t="shared" ref="AL10:AL13" si="30">$C10*AM10</f>
        <v>688.23529411764707</v>
      </c>
      <c r="AM10" s="23">
        <f t="shared" ref="AM10:AM13" si="31">3/17</f>
        <v>0.17647058823529413</v>
      </c>
      <c r="AN10" s="53"/>
      <c r="AO10" s="56" t="s">
        <v>4</v>
      </c>
      <c r="AP10" s="32"/>
      <c r="AQ10" s="34" t="s">
        <v>4</v>
      </c>
      <c r="AR10" s="49"/>
      <c r="AS10" s="88" t="s">
        <v>4</v>
      </c>
      <c r="AT10" s="80">
        <f t="shared" ref="AT10:AT13" si="32">$C10*AU10</f>
        <v>458.8235294117647</v>
      </c>
      <c r="AU10" s="23">
        <f>2/17</f>
        <v>0.11764705882352941</v>
      </c>
      <c r="AV10" s="53"/>
      <c r="AW10" s="56" t="s">
        <v>4</v>
      </c>
      <c r="AX10" s="32"/>
      <c r="AY10" s="34" t="s">
        <v>4</v>
      </c>
      <c r="AZ10" s="49"/>
      <c r="BA10" s="88" t="s">
        <v>4</v>
      </c>
    </row>
    <row r="11" spans="1:53" ht="36" customHeight="1" x14ac:dyDescent="0.2">
      <c r="A11" s="5" t="s">
        <v>10</v>
      </c>
      <c r="B11" s="5" t="s">
        <v>134</v>
      </c>
      <c r="C11" s="32">
        <v>12517.61</v>
      </c>
      <c r="D11" s="32"/>
      <c r="E11" s="6"/>
      <c r="F11" s="80">
        <f t="shared" si="22"/>
        <v>2208.9900000000002</v>
      </c>
      <c r="G11" s="23">
        <f t="shared" si="23"/>
        <v>0.17647058823529413</v>
      </c>
      <c r="H11" s="53"/>
      <c r="I11" s="56" t="s">
        <v>4</v>
      </c>
      <c r="J11" s="32"/>
      <c r="K11" s="34" t="s">
        <v>4</v>
      </c>
      <c r="L11" s="49"/>
      <c r="M11" s="88" t="s">
        <v>4</v>
      </c>
      <c r="N11" s="80">
        <f t="shared" si="24"/>
        <v>2208.9900000000002</v>
      </c>
      <c r="O11" s="23">
        <f t="shared" si="25"/>
        <v>0.17647058823529413</v>
      </c>
      <c r="P11" s="53"/>
      <c r="Q11" s="56" t="s">
        <v>4</v>
      </c>
      <c r="R11" s="32"/>
      <c r="S11" s="34" t="s">
        <v>4</v>
      </c>
      <c r="T11" s="49"/>
      <c r="U11" s="88" t="s">
        <v>4</v>
      </c>
      <c r="V11" s="33">
        <f t="shared" si="26"/>
        <v>2208.9900000000002</v>
      </c>
      <c r="W11" s="23">
        <f t="shared" si="27"/>
        <v>0.17647058823529413</v>
      </c>
      <c r="X11" s="53"/>
      <c r="Y11" s="56" t="s">
        <v>4</v>
      </c>
      <c r="Z11" s="32"/>
      <c r="AA11" s="34" t="s">
        <v>4</v>
      </c>
      <c r="AB11" s="49"/>
      <c r="AC11" s="34" t="s">
        <v>4</v>
      </c>
      <c r="AD11" s="80">
        <f t="shared" si="28"/>
        <v>2208.9900000000002</v>
      </c>
      <c r="AE11" s="23">
        <f t="shared" si="29"/>
        <v>0.17647058823529413</v>
      </c>
      <c r="AF11" s="53"/>
      <c r="AG11" s="56" t="s">
        <v>4</v>
      </c>
      <c r="AH11" s="32"/>
      <c r="AI11" s="34" t="s">
        <v>4</v>
      </c>
      <c r="AJ11" s="49"/>
      <c r="AK11" s="34" t="s">
        <v>4</v>
      </c>
      <c r="AL11" s="80">
        <f t="shared" si="30"/>
        <v>2208.9900000000002</v>
      </c>
      <c r="AM11" s="23">
        <f t="shared" si="31"/>
        <v>0.17647058823529413</v>
      </c>
      <c r="AN11" s="53"/>
      <c r="AO11" s="56" t="s">
        <v>4</v>
      </c>
      <c r="AP11" s="32"/>
      <c r="AQ11" s="34" t="s">
        <v>4</v>
      </c>
      <c r="AR11" s="49"/>
      <c r="AS11" s="88" t="s">
        <v>4</v>
      </c>
      <c r="AT11" s="80">
        <f t="shared" si="32"/>
        <v>1472.66</v>
      </c>
      <c r="AU11" s="23">
        <f t="shared" ref="AU11:AU13" si="33">2/17</f>
        <v>0.11764705882352941</v>
      </c>
      <c r="AV11" s="53"/>
      <c r="AW11" s="56" t="s">
        <v>4</v>
      </c>
      <c r="AX11" s="32"/>
      <c r="AY11" s="34" t="s">
        <v>4</v>
      </c>
      <c r="AZ11" s="49"/>
      <c r="BA11" s="88" t="s">
        <v>4</v>
      </c>
    </row>
    <row r="12" spans="1:53" ht="24" customHeight="1" x14ac:dyDescent="0.2">
      <c r="A12" s="5" t="s">
        <v>10</v>
      </c>
      <c r="B12" s="5" t="s">
        <v>135</v>
      </c>
      <c r="C12" s="32">
        <v>1951.35</v>
      </c>
      <c r="D12" s="32"/>
      <c r="E12" s="6"/>
      <c r="F12" s="80">
        <f t="shared" si="22"/>
        <v>344.35588235294119</v>
      </c>
      <c r="G12" s="23">
        <f t="shared" si="23"/>
        <v>0.17647058823529413</v>
      </c>
      <c r="H12" s="53"/>
      <c r="I12" s="56" t="s">
        <v>4</v>
      </c>
      <c r="J12" s="32"/>
      <c r="K12" s="34" t="s">
        <v>4</v>
      </c>
      <c r="L12" s="49"/>
      <c r="M12" s="88" t="s">
        <v>4</v>
      </c>
      <c r="N12" s="80">
        <f t="shared" si="24"/>
        <v>344.35588235294119</v>
      </c>
      <c r="O12" s="23">
        <f t="shared" si="25"/>
        <v>0.17647058823529413</v>
      </c>
      <c r="P12" s="53"/>
      <c r="Q12" s="56" t="s">
        <v>4</v>
      </c>
      <c r="R12" s="32"/>
      <c r="S12" s="34" t="s">
        <v>4</v>
      </c>
      <c r="T12" s="49"/>
      <c r="U12" s="88" t="s">
        <v>4</v>
      </c>
      <c r="V12" s="33">
        <f t="shared" si="26"/>
        <v>344.35588235294119</v>
      </c>
      <c r="W12" s="23">
        <f t="shared" si="27"/>
        <v>0.17647058823529413</v>
      </c>
      <c r="X12" s="53"/>
      <c r="Y12" s="56" t="s">
        <v>4</v>
      </c>
      <c r="Z12" s="32"/>
      <c r="AA12" s="34" t="s">
        <v>4</v>
      </c>
      <c r="AB12" s="49"/>
      <c r="AC12" s="34" t="s">
        <v>4</v>
      </c>
      <c r="AD12" s="80">
        <f t="shared" si="28"/>
        <v>344.35588235294119</v>
      </c>
      <c r="AE12" s="23">
        <f t="shared" si="29"/>
        <v>0.17647058823529413</v>
      </c>
      <c r="AF12" s="53"/>
      <c r="AG12" s="56" t="s">
        <v>4</v>
      </c>
      <c r="AH12" s="32"/>
      <c r="AI12" s="34" t="s">
        <v>4</v>
      </c>
      <c r="AJ12" s="49"/>
      <c r="AK12" s="34" t="s">
        <v>4</v>
      </c>
      <c r="AL12" s="80">
        <f t="shared" si="30"/>
        <v>344.35588235294119</v>
      </c>
      <c r="AM12" s="23">
        <f t="shared" si="31"/>
        <v>0.17647058823529413</v>
      </c>
      <c r="AN12" s="53"/>
      <c r="AO12" s="56" t="s">
        <v>4</v>
      </c>
      <c r="AP12" s="32"/>
      <c r="AQ12" s="34" t="s">
        <v>4</v>
      </c>
      <c r="AR12" s="49"/>
      <c r="AS12" s="88" t="s">
        <v>4</v>
      </c>
      <c r="AT12" s="80">
        <f t="shared" si="32"/>
        <v>229.57058823529411</v>
      </c>
      <c r="AU12" s="23">
        <f t="shared" si="33"/>
        <v>0.11764705882352941</v>
      </c>
      <c r="AV12" s="53"/>
      <c r="AW12" s="56" t="s">
        <v>4</v>
      </c>
      <c r="AX12" s="32"/>
      <c r="AY12" s="34" t="s">
        <v>4</v>
      </c>
      <c r="AZ12" s="49"/>
      <c r="BA12" s="88" t="s">
        <v>4</v>
      </c>
    </row>
    <row r="13" spans="1:53" ht="51" x14ac:dyDescent="0.2">
      <c r="A13" s="5" t="s">
        <v>11</v>
      </c>
      <c r="B13" s="5" t="s">
        <v>136</v>
      </c>
      <c r="C13" s="32">
        <v>14354.28</v>
      </c>
      <c r="D13" s="32"/>
      <c r="E13" s="6"/>
      <c r="F13" s="80">
        <f t="shared" si="22"/>
        <v>2533.108235294118</v>
      </c>
      <c r="G13" s="23">
        <f t="shared" si="23"/>
        <v>0.17647058823529413</v>
      </c>
      <c r="H13" s="53"/>
      <c r="I13" s="56" t="s">
        <v>4</v>
      </c>
      <c r="J13" s="32"/>
      <c r="K13" s="34" t="s">
        <v>4</v>
      </c>
      <c r="L13" s="49"/>
      <c r="M13" s="88" t="s">
        <v>4</v>
      </c>
      <c r="N13" s="80">
        <f t="shared" si="24"/>
        <v>2533.108235294118</v>
      </c>
      <c r="O13" s="23">
        <f t="shared" si="25"/>
        <v>0.17647058823529413</v>
      </c>
      <c r="P13" s="53"/>
      <c r="Q13" s="56" t="s">
        <v>4</v>
      </c>
      <c r="R13" s="32"/>
      <c r="S13" s="34" t="s">
        <v>4</v>
      </c>
      <c r="T13" s="49"/>
      <c r="U13" s="88" t="s">
        <v>4</v>
      </c>
      <c r="V13" s="33">
        <f t="shared" si="26"/>
        <v>2533.108235294118</v>
      </c>
      <c r="W13" s="23">
        <f t="shared" si="27"/>
        <v>0.17647058823529413</v>
      </c>
      <c r="X13" s="53"/>
      <c r="Y13" s="56" t="s">
        <v>4</v>
      </c>
      <c r="Z13" s="32"/>
      <c r="AA13" s="34" t="s">
        <v>4</v>
      </c>
      <c r="AB13" s="49"/>
      <c r="AC13" s="34" t="s">
        <v>4</v>
      </c>
      <c r="AD13" s="80">
        <f t="shared" si="28"/>
        <v>2533.108235294118</v>
      </c>
      <c r="AE13" s="23">
        <f t="shared" si="29"/>
        <v>0.17647058823529413</v>
      </c>
      <c r="AF13" s="53"/>
      <c r="AG13" s="56" t="s">
        <v>4</v>
      </c>
      <c r="AH13" s="32"/>
      <c r="AI13" s="34" t="s">
        <v>4</v>
      </c>
      <c r="AJ13" s="49"/>
      <c r="AK13" s="34" t="s">
        <v>4</v>
      </c>
      <c r="AL13" s="80">
        <f t="shared" si="30"/>
        <v>2533.108235294118</v>
      </c>
      <c r="AM13" s="23">
        <f t="shared" si="31"/>
        <v>0.17647058823529413</v>
      </c>
      <c r="AN13" s="53"/>
      <c r="AO13" s="56" t="s">
        <v>4</v>
      </c>
      <c r="AP13" s="32"/>
      <c r="AQ13" s="34" t="s">
        <v>4</v>
      </c>
      <c r="AR13" s="49"/>
      <c r="AS13" s="88" t="s">
        <v>4</v>
      </c>
      <c r="AT13" s="80">
        <f t="shared" si="32"/>
        <v>1688.7388235294118</v>
      </c>
      <c r="AU13" s="23">
        <f t="shared" si="33"/>
        <v>0.11764705882352941</v>
      </c>
      <c r="AV13" s="53"/>
      <c r="AW13" s="56" t="s">
        <v>4</v>
      </c>
      <c r="AX13" s="32"/>
      <c r="AY13" s="34" t="s">
        <v>4</v>
      </c>
      <c r="AZ13" s="49"/>
      <c r="BA13" s="88" t="s">
        <v>4</v>
      </c>
    </row>
    <row r="14" spans="1:53" s="7" customFormat="1" ht="24" customHeight="1" x14ac:dyDescent="0.2">
      <c r="A14" s="27" t="s">
        <v>12</v>
      </c>
      <c r="B14" s="27" t="s">
        <v>13</v>
      </c>
      <c r="C14" s="28">
        <v>266863.68</v>
      </c>
      <c r="D14" s="28"/>
      <c r="E14" s="29"/>
      <c r="F14" s="79">
        <f>SUM(F15:F19)</f>
        <v>0</v>
      </c>
      <c r="G14" s="31">
        <f>F14/$C14</f>
        <v>0</v>
      </c>
      <c r="H14" s="47">
        <f>SUM(H15:H19)</f>
        <v>47093.590588235296</v>
      </c>
      <c r="I14" s="55">
        <f>H14/$C14</f>
        <v>0.17647058823529413</v>
      </c>
      <c r="J14" s="30">
        <f>SUM(J15:J19)</f>
        <v>0</v>
      </c>
      <c r="K14" s="31">
        <f>J14/$C14</f>
        <v>0</v>
      </c>
      <c r="L14" s="47">
        <f>SUM(L15:L19)</f>
        <v>0</v>
      </c>
      <c r="M14" s="87">
        <f>L14/$C14</f>
        <v>0</v>
      </c>
      <c r="N14" s="79">
        <f>SUM(N15:N19)</f>
        <v>0</v>
      </c>
      <c r="O14" s="31">
        <f>N14/$C14</f>
        <v>0</v>
      </c>
      <c r="P14" s="47">
        <f>SUM(P15:P19)</f>
        <v>47093.590588235296</v>
      </c>
      <c r="Q14" s="55">
        <f>P14/$C14</f>
        <v>0.17647058823529413</v>
      </c>
      <c r="R14" s="30">
        <f>SUM(R15:R19)</f>
        <v>0</v>
      </c>
      <c r="S14" s="31">
        <f>R14/$C14</f>
        <v>0</v>
      </c>
      <c r="T14" s="47">
        <f>SUM(T15:T19)</f>
        <v>0</v>
      </c>
      <c r="U14" s="87">
        <f>T14/$C14</f>
        <v>0</v>
      </c>
      <c r="V14" s="30">
        <f>SUM(V15:V19)</f>
        <v>0</v>
      </c>
      <c r="W14" s="31">
        <f>V14/$C14</f>
        <v>0</v>
      </c>
      <c r="X14" s="47">
        <f>SUM(X15:X19)</f>
        <v>47093.590588235296</v>
      </c>
      <c r="Y14" s="55">
        <f>X14/$C14</f>
        <v>0.17647058823529413</v>
      </c>
      <c r="Z14" s="30">
        <f>SUM(Z15:Z19)</f>
        <v>0</v>
      </c>
      <c r="AA14" s="31">
        <f>Z14/$C14</f>
        <v>0</v>
      </c>
      <c r="AB14" s="47">
        <f>SUM(AB15:AB19)</f>
        <v>0</v>
      </c>
      <c r="AC14" s="31">
        <f>AB14/$C14</f>
        <v>0</v>
      </c>
      <c r="AD14" s="79">
        <f>SUM(AD15:AD19)</f>
        <v>0</v>
      </c>
      <c r="AE14" s="31">
        <f>AD14/$C14</f>
        <v>0</v>
      </c>
      <c r="AF14" s="47">
        <f>SUM(AF15:AF19)</f>
        <v>47093.590588235296</v>
      </c>
      <c r="AG14" s="55">
        <f>AF14/$C14</f>
        <v>0.17647058823529413</v>
      </c>
      <c r="AH14" s="30">
        <f>SUM(AH15:AH19)</f>
        <v>0</v>
      </c>
      <c r="AI14" s="31">
        <f>AH14/$C14</f>
        <v>0</v>
      </c>
      <c r="AJ14" s="47">
        <f>SUM(AJ15:AJ19)</f>
        <v>0</v>
      </c>
      <c r="AK14" s="31">
        <f>AJ14/$C14</f>
        <v>0</v>
      </c>
      <c r="AL14" s="79">
        <f>SUM(AL15:AL19)</f>
        <v>0</v>
      </c>
      <c r="AM14" s="31">
        <f>AL14/$C14</f>
        <v>0</v>
      </c>
      <c r="AN14" s="47">
        <f>SUM(AN15:AN19)</f>
        <v>47093.590588235296</v>
      </c>
      <c r="AO14" s="55">
        <f>AN14/$C14</f>
        <v>0.17647058823529413</v>
      </c>
      <c r="AP14" s="30">
        <f>SUM(AP15:AP19)</f>
        <v>0</v>
      </c>
      <c r="AQ14" s="31">
        <f>AP14/$C14</f>
        <v>0</v>
      </c>
      <c r="AR14" s="47">
        <f>SUM(AR15:AR19)</f>
        <v>0</v>
      </c>
      <c r="AS14" s="87">
        <f>AR14/$C14</f>
        <v>0</v>
      </c>
      <c r="AT14" s="79">
        <f>SUM(AT15:AT19)</f>
        <v>0</v>
      </c>
      <c r="AU14" s="31">
        <f>AT14/$C14</f>
        <v>0</v>
      </c>
      <c r="AV14" s="47">
        <f>SUM(AV15:AV19)</f>
        <v>31395.72705882353</v>
      </c>
      <c r="AW14" s="55">
        <f>AV14/$C14</f>
        <v>0.11764705882352941</v>
      </c>
      <c r="AX14" s="30">
        <f>SUM(AX15:AX19)</f>
        <v>0</v>
      </c>
      <c r="AY14" s="31">
        <f>AX14/$C14</f>
        <v>0</v>
      </c>
      <c r="AZ14" s="47">
        <f>SUM(AZ15:AZ19)</f>
        <v>0</v>
      </c>
      <c r="BA14" s="87">
        <f>AZ14/$C14</f>
        <v>0</v>
      </c>
    </row>
    <row r="15" spans="1:53" ht="48" customHeight="1" x14ac:dyDescent="0.2">
      <c r="A15" s="5" t="s">
        <v>14</v>
      </c>
      <c r="B15" s="5" t="s">
        <v>137</v>
      </c>
      <c r="C15" s="32">
        <v>1419.4</v>
      </c>
      <c r="D15" s="32"/>
      <c r="E15" s="6"/>
      <c r="F15" s="81" t="s">
        <v>4</v>
      </c>
      <c r="G15" s="34"/>
      <c r="H15" s="48">
        <f>$C15*I15</f>
        <v>250.48235294117652</v>
      </c>
      <c r="I15" s="57">
        <f>3/17</f>
        <v>0.17647058823529413</v>
      </c>
      <c r="J15" s="36"/>
      <c r="K15" s="34" t="s">
        <v>4</v>
      </c>
      <c r="L15" s="49"/>
      <c r="M15" s="88" t="s">
        <v>4</v>
      </c>
      <c r="N15" s="81" t="s">
        <v>4</v>
      </c>
      <c r="O15" s="34"/>
      <c r="P15" s="48">
        <f>$C15*Q15</f>
        <v>250.48235294117652</v>
      </c>
      <c r="Q15" s="57">
        <f>3/17</f>
        <v>0.17647058823529413</v>
      </c>
      <c r="R15" s="36"/>
      <c r="S15" s="34" t="s">
        <v>4</v>
      </c>
      <c r="T15" s="49"/>
      <c r="U15" s="88" t="s">
        <v>4</v>
      </c>
      <c r="V15" s="32" t="s">
        <v>4</v>
      </c>
      <c r="W15" s="34"/>
      <c r="X15" s="48">
        <f>$C15*Y15</f>
        <v>250.48235294117652</v>
      </c>
      <c r="Y15" s="57">
        <f>3/17</f>
        <v>0.17647058823529413</v>
      </c>
      <c r="Z15" s="36"/>
      <c r="AA15" s="34" t="s">
        <v>4</v>
      </c>
      <c r="AB15" s="49"/>
      <c r="AC15" s="34" t="s">
        <v>4</v>
      </c>
      <c r="AD15" s="81" t="s">
        <v>4</v>
      </c>
      <c r="AE15" s="34"/>
      <c r="AF15" s="48">
        <f>$C15*AG15</f>
        <v>250.48235294117652</v>
      </c>
      <c r="AG15" s="57">
        <f>3/17</f>
        <v>0.17647058823529413</v>
      </c>
      <c r="AH15" s="36"/>
      <c r="AI15" s="34" t="s">
        <v>4</v>
      </c>
      <c r="AJ15" s="49"/>
      <c r="AK15" s="34" t="s">
        <v>4</v>
      </c>
      <c r="AL15" s="81" t="s">
        <v>4</v>
      </c>
      <c r="AM15" s="34"/>
      <c r="AN15" s="48">
        <f>$C15*AO15</f>
        <v>250.48235294117652</v>
      </c>
      <c r="AO15" s="57">
        <f>3/17</f>
        <v>0.17647058823529413</v>
      </c>
      <c r="AP15" s="36"/>
      <c r="AQ15" s="34" t="s">
        <v>4</v>
      </c>
      <c r="AR15" s="49"/>
      <c r="AS15" s="88" t="s">
        <v>4</v>
      </c>
      <c r="AT15" s="81" t="s">
        <v>4</v>
      </c>
      <c r="AU15" s="34"/>
      <c r="AV15" s="48">
        <f>$C15*AW15</f>
        <v>166.98823529411766</v>
      </c>
      <c r="AW15" s="57">
        <f t="shared" ref="AW15:AW19" si="34">2/17</f>
        <v>0.11764705882352941</v>
      </c>
      <c r="AX15" s="36"/>
      <c r="AY15" s="34" t="s">
        <v>4</v>
      </c>
      <c r="AZ15" s="49"/>
      <c r="BA15" s="88" t="s">
        <v>4</v>
      </c>
    </row>
    <row r="16" spans="1:53" ht="48" customHeight="1" x14ac:dyDescent="0.2">
      <c r="A16" s="5" t="s">
        <v>15</v>
      </c>
      <c r="B16" s="5" t="s">
        <v>138</v>
      </c>
      <c r="C16" s="32">
        <v>22174.52</v>
      </c>
      <c r="D16" s="32"/>
      <c r="E16" s="6"/>
      <c r="F16" s="81" t="s">
        <v>4</v>
      </c>
      <c r="G16" s="34"/>
      <c r="H16" s="48">
        <f t="shared" ref="H16:H19" si="35">$C16*I16</f>
        <v>3913.1505882352944</v>
      </c>
      <c r="I16" s="35">
        <f t="shared" ref="I16:I19" si="36">3/17</f>
        <v>0.17647058823529413</v>
      </c>
      <c r="J16" s="21"/>
      <c r="K16" s="34" t="s">
        <v>4</v>
      </c>
      <c r="L16" s="49"/>
      <c r="M16" s="89" t="s">
        <v>206</v>
      </c>
      <c r="N16" s="81" t="s">
        <v>4</v>
      </c>
      <c r="O16" s="34"/>
      <c r="P16" s="48">
        <f t="shared" ref="P16:P19" si="37">$C16*Q16</f>
        <v>3913.1505882352944</v>
      </c>
      <c r="Q16" s="57">
        <f t="shared" ref="Q16:Q19" si="38">3/17</f>
        <v>0.17647058823529413</v>
      </c>
      <c r="R16" s="36"/>
      <c r="S16" s="34" t="s">
        <v>4</v>
      </c>
      <c r="T16" s="49"/>
      <c r="U16" s="89" t="s">
        <v>206</v>
      </c>
      <c r="V16" s="32" t="s">
        <v>4</v>
      </c>
      <c r="W16" s="34"/>
      <c r="X16" s="48">
        <f t="shared" ref="X16:X19" si="39">$C16*Y16</f>
        <v>3913.1505882352944</v>
      </c>
      <c r="Y16" s="57">
        <f t="shared" ref="Y16:Y19" si="40">3/17</f>
        <v>0.17647058823529413</v>
      </c>
      <c r="Z16" s="36"/>
      <c r="AA16" s="34" t="s">
        <v>4</v>
      </c>
      <c r="AB16" s="49"/>
      <c r="AC16" s="37" t="s">
        <v>206</v>
      </c>
      <c r="AD16" s="81" t="s">
        <v>4</v>
      </c>
      <c r="AE16" s="34"/>
      <c r="AF16" s="48">
        <f t="shared" ref="AF16:AF19" si="41">$C16*AG16</f>
        <v>3913.1505882352944</v>
      </c>
      <c r="AG16" s="57">
        <f t="shared" ref="AG16:AG19" si="42">3/17</f>
        <v>0.17647058823529413</v>
      </c>
      <c r="AH16" s="36"/>
      <c r="AI16" s="34" t="s">
        <v>4</v>
      </c>
      <c r="AJ16" s="49"/>
      <c r="AK16" s="37" t="s">
        <v>206</v>
      </c>
      <c r="AL16" s="81" t="s">
        <v>4</v>
      </c>
      <c r="AM16" s="34"/>
      <c r="AN16" s="48">
        <f t="shared" ref="AN16:AN19" si="43">$C16*AO16</f>
        <v>3913.1505882352944</v>
      </c>
      <c r="AO16" s="57">
        <f t="shared" ref="AO16:AO19" si="44">3/17</f>
        <v>0.17647058823529413</v>
      </c>
      <c r="AP16" s="36"/>
      <c r="AQ16" s="34" t="s">
        <v>4</v>
      </c>
      <c r="AR16" s="49"/>
      <c r="AS16" s="89" t="s">
        <v>206</v>
      </c>
      <c r="AT16" s="81" t="s">
        <v>4</v>
      </c>
      <c r="AU16" s="34"/>
      <c r="AV16" s="48">
        <f t="shared" ref="AV16:AV19" si="45">$C16*AW16</f>
        <v>2608.7670588235296</v>
      </c>
      <c r="AW16" s="57">
        <f t="shared" si="34"/>
        <v>0.11764705882352941</v>
      </c>
      <c r="AX16" s="36"/>
      <c r="AY16" s="34" t="s">
        <v>4</v>
      </c>
      <c r="AZ16" s="49"/>
      <c r="BA16" s="89" t="s">
        <v>206</v>
      </c>
    </row>
    <row r="17" spans="1:53" ht="48" customHeight="1" x14ac:dyDescent="0.2">
      <c r="A17" s="5" t="s">
        <v>16</v>
      </c>
      <c r="B17" s="5" t="s">
        <v>17</v>
      </c>
      <c r="C17" s="32">
        <v>15596.28</v>
      </c>
      <c r="D17" s="32"/>
      <c r="E17" s="6"/>
      <c r="F17" s="81" t="s">
        <v>4</v>
      </c>
      <c r="G17" s="34"/>
      <c r="H17" s="48">
        <f t="shared" si="35"/>
        <v>2752.2847058823531</v>
      </c>
      <c r="I17" s="57">
        <f t="shared" si="36"/>
        <v>0.17647058823529413</v>
      </c>
      <c r="J17" s="36"/>
      <c r="K17" s="34" t="s">
        <v>4</v>
      </c>
      <c r="L17" s="49"/>
      <c r="M17" s="88" t="s">
        <v>4</v>
      </c>
      <c r="N17" s="81" t="s">
        <v>4</v>
      </c>
      <c r="O17" s="34"/>
      <c r="P17" s="48">
        <f t="shared" si="37"/>
        <v>2752.2847058823531</v>
      </c>
      <c r="Q17" s="57">
        <f t="shared" si="38"/>
        <v>0.17647058823529413</v>
      </c>
      <c r="R17" s="36"/>
      <c r="S17" s="34" t="s">
        <v>4</v>
      </c>
      <c r="T17" s="49"/>
      <c r="U17" s="88" t="s">
        <v>4</v>
      </c>
      <c r="V17" s="32" t="s">
        <v>4</v>
      </c>
      <c r="W17" s="34"/>
      <c r="X17" s="48">
        <f t="shared" si="39"/>
        <v>2752.2847058823531</v>
      </c>
      <c r="Y17" s="57">
        <f t="shared" si="40"/>
        <v>0.17647058823529413</v>
      </c>
      <c r="Z17" s="36"/>
      <c r="AA17" s="34" t="s">
        <v>4</v>
      </c>
      <c r="AB17" s="49"/>
      <c r="AC17" s="34" t="s">
        <v>4</v>
      </c>
      <c r="AD17" s="81" t="s">
        <v>4</v>
      </c>
      <c r="AE17" s="34"/>
      <c r="AF17" s="48">
        <f t="shared" si="41"/>
        <v>2752.2847058823531</v>
      </c>
      <c r="AG17" s="57">
        <f t="shared" si="42"/>
        <v>0.17647058823529413</v>
      </c>
      <c r="AH17" s="36"/>
      <c r="AI17" s="34" t="s">
        <v>4</v>
      </c>
      <c r="AJ17" s="49"/>
      <c r="AK17" s="34" t="s">
        <v>4</v>
      </c>
      <c r="AL17" s="81" t="s">
        <v>4</v>
      </c>
      <c r="AM17" s="34"/>
      <c r="AN17" s="48">
        <f t="shared" si="43"/>
        <v>2752.2847058823531</v>
      </c>
      <c r="AO17" s="57">
        <f t="shared" si="44"/>
        <v>0.17647058823529413</v>
      </c>
      <c r="AP17" s="36"/>
      <c r="AQ17" s="34" t="s">
        <v>4</v>
      </c>
      <c r="AR17" s="49"/>
      <c r="AS17" s="88" t="s">
        <v>4</v>
      </c>
      <c r="AT17" s="81" t="s">
        <v>4</v>
      </c>
      <c r="AU17" s="34"/>
      <c r="AV17" s="48">
        <f t="shared" si="45"/>
        <v>1834.8564705882354</v>
      </c>
      <c r="AW17" s="57">
        <f t="shared" si="34"/>
        <v>0.11764705882352941</v>
      </c>
      <c r="AX17" s="36"/>
      <c r="AY17" s="34" t="s">
        <v>4</v>
      </c>
      <c r="AZ17" s="49"/>
      <c r="BA17" s="88" t="s">
        <v>4</v>
      </c>
    </row>
    <row r="18" spans="1:53" ht="48" customHeight="1" x14ac:dyDescent="0.2">
      <c r="A18" s="5" t="s">
        <v>18</v>
      </c>
      <c r="B18" s="5" t="s">
        <v>19</v>
      </c>
      <c r="C18" s="32">
        <v>104751.02</v>
      </c>
      <c r="D18" s="32"/>
      <c r="E18" s="6"/>
      <c r="F18" s="81" t="s">
        <v>4</v>
      </c>
      <c r="G18" s="34"/>
      <c r="H18" s="48">
        <f t="shared" si="35"/>
        <v>18485.47411764706</v>
      </c>
      <c r="I18" s="57">
        <f t="shared" si="36"/>
        <v>0.17647058823529413</v>
      </c>
      <c r="J18" s="36"/>
      <c r="K18" s="34" t="s">
        <v>4</v>
      </c>
      <c r="L18" s="49"/>
      <c r="M18" s="88" t="s">
        <v>4</v>
      </c>
      <c r="N18" s="81" t="s">
        <v>4</v>
      </c>
      <c r="O18" s="34"/>
      <c r="P18" s="48">
        <f t="shared" si="37"/>
        <v>18485.47411764706</v>
      </c>
      <c r="Q18" s="57">
        <f t="shared" si="38"/>
        <v>0.17647058823529413</v>
      </c>
      <c r="R18" s="36"/>
      <c r="S18" s="34" t="s">
        <v>4</v>
      </c>
      <c r="T18" s="49"/>
      <c r="U18" s="88" t="s">
        <v>4</v>
      </c>
      <c r="V18" s="32" t="s">
        <v>4</v>
      </c>
      <c r="W18" s="34"/>
      <c r="X18" s="48">
        <f t="shared" si="39"/>
        <v>18485.47411764706</v>
      </c>
      <c r="Y18" s="57">
        <f t="shared" si="40"/>
        <v>0.17647058823529413</v>
      </c>
      <c r="Z18" s="36"/>
      <c r="AA18" s="34" t="s">
        <v>4</v>
      </c>
      <c r="AB18" s="49"/>
      <c r="AC18" s="34" t="s">
        <v>4</v>
      </c>
      <c r="AD18" s="81" t="s">
        <v>4</v>
      </c>
      <c r="AE18" s="34"/>
      <c r="AF18" s="48">
        <f t="shared" si="41"/>
        <v>18485.47411764706</v>
      </c>
      <c r="AG18" s="57">
        <f t="shared" si="42"/>
        <v>0.17647058823529413</v>
      </c>
      <c r="AH18" s="36"/>
      <c r="AI18" s="34" t="s">
        <v>4</v>
      </c>
      <c r="AJ18" s="49"/>
      <c r="AK18" s="34" t="s">
        <v>4</v>
      </c>
      <c r="AL18" s="81" t="s">
        <v>4</v>
      </c>
      <c r="AM18" s="34"/>
      <c r="AN18" s="48">
        <f t="shared" si="43"/>
        <v>18485.47411764706</v>
      </c>
      <c r="AO18" s="57">
        <f t="shared" si="44"/>
        <v>0.17647058823529413</v>
      </c>
      <c r="AP18" s="36"/>
      <c r="AQ18" s="34" t="s">
        <v>4</v>
      </c>
      <c r="AR18" s="49"/>
      <c r="AS18" s="88" t="s">
        <v>4</v>
      </c>
      <c r="AT18" s="81" t="s">
        <v>4</v>
      </c>
      <c r="AU18" s="34"/>
      <c r="AV18" s="48">
        <f t="shared" si="45"/>
        <v>12323.649411764705</v>
      </c>
      <c r="AW18" s="57">
        <f t="shared" si="34"/>
        <v>0.11764705882352941</v>
      </c>
      <c r="AX18" s="36"/>
      <c r="AY18" s="34" t="s">
        <v>4</v>
      </c>
      <c r="AZ18" s="49"/>
      <c r="BA18" s="88" t="s">
        <v>4</v>
      </c>
    </row>
    <row r="19" spans="1:53" ht="36" customHeight="1" x14ac:dyDescent="0.2">
      <c r="A19" s="5" t="s">
        <v>20</v>
      </c>
      <c r="B19" s="5" t="s">
        <v>21</v>
      </c>
      <c r="C19" s="32">
        <v>122922.46</v>
      </c>
      <c r="D19" s="32"/>
      <c r="E19" s="6"/>
      <c r="F19" s="81" t="s">
        <v>4</v>
      </c>
      <c r="G19" s="34"/>
      <c r="H19" s="48">
        <f t="shared" si="35"/>
        <v>21692.198823529416</v>
      </c>
      <c r="I19" s="57">
        <f t="shared" si="36"/>
        <v>0.17647058823529413</v>
      </c>
      <c r="J19" s="36"/>
      <c r="K19" s="34" t="s">
        <v>4</v>
      </c>
      <c r="L19" s="49"/>
      <c r="M19" s="88" t="s">
        <v>4</v>
      </c>
      <c r="N19" s="81" t="s">
        <v>4</v>
      </c>
      <c r="O19" s="34"/>
      <c r="P19" s="48">
        <f t="shared" si="37"/>
        <v>21692.198823529416</v>
      </c>
      <c r="Q19" s="57">
        <f t="shared" si="38"/>
        <v>0.17647058823529413</v>
      </c>
      <c r="R19" s="36"/>
      <c r="S19" s="34" t="s">
        <v>4</v>
      </c>
      <c r="T19" s="49"/>
      <c r="U19" s="88" t="s">
        <v>4</v>
      </c>
      <c r="V19" s="32" t="s">
        <v>4</v>
      </c>
      <c r="W19" s="34"/>
      <c r="X19" s="48">
        <f t="shared" si="39"/>
        <v>21692.198823529416</v>
      </c>
      <c r="Y19" s="57">
        <f t="shared" si="40"/>
        <v>0.17647058823529413</v>
      </c>
      <c r="Z19" s="36"/>
      <c r="AA19" s="34" t="s">
        <v>4</v>
      </c>
      <c r="AB19" s="49"/>
      <c r="AC19" s="34" t="s">
        <v>4</v>
      </c>
      <c r="AD19" s="81" t="s">
        <v>4</v>
      </c>
      <c r="AE19" s="34"/>
      <c r="AF19" s="48">
        <f t="shared" si="41"/>
        <v>21692.198823529416</v>
      </c>
      <c r="AG19" s="57">
        <f t="shared" si="42"/>
        <v>0.17647058823529413</v>
      </c>
      <c r="AH19" s="36"/>
      <c r="AI19" s="34" t="s">
        <v>4</v>
      </c>
      <c r="AJ19" s="49"/>
      <c r="AK19" s="34" t="s">
        <v>4</v>
      </c>
      <c r="AL19" s="81" t="s">
        <v>4</v>
      </c>
      <c r="AM19" s="34"/>
      <c r="AN19" s="48">
        <f t="shared" si="43"/>
        <v>21692.198823529416</v>
      </c>
      <c r="AO19" s="57">
        <f t="shared" si="44"/>
        <v>0.17647058823529413</v>
      </c>
      <c r="AP19" s="36"/>
      <c r="AQ19" s="34" t="s">
        <v>4</v>
      </c>
      <c r="AR19" s="49"/>
      <c r="AS19" s="88" t="s">
        <v>4</v>
      </c>
      <c r="AT19" s="81" t="s">
        <v>4</v>
      </c>
      <c r="AU19" s="34"/>
      <c r="AV19" s="48">
        <f t="shared" si="45"/>
        <v>14461.465882352943</v>
      </c>
      <c r="AW19" s="57">
        <f t="shared" si="34"/>
        <v>0.11764705882352941</v>
      </c>
      <c r="AX19" s="36"/>
      <c r="AY19" s="34" t="s">
        <v>4</v>
      </c>
      <c r="AZ19" s="49"/>
      <c r="BA19" s="88" t="s">
        <v>4</v>
      </c>
    </row>
    <row r="20" spans="1:53" s="7" customFormat="1" ht="24" customHeight="1" x14ac:dyDescent="0.2">
      <c r="A20" s="27" t="s">
        <v>22</v>
      </c>
      <c r="B20" s="27" t="s">
        <v>23</v>
      </c>
      <c r="C20" s="28">
        <v>87928</v>
      </c>
      <c r="D20" s="28"/>
      <c r="E20" s="29"/>
      <c r="F20" s="82">
        <f>SUM(F21:F28)</f>
        <v>0</v>
      </c>
      <c r="G20" s="31">
        <f>F20/$C20</f>
        <v>0</v>
      </c>
      <c r="H20" s="50">
        <f>SUM(H21:H28)</f>
        <v>0</v>
      </c>
      <c r="I20" s="55">
        <f>H20/$C20</f>
        <v>0</v>
      </c>
      <c r="J20" s="38">
        <f>SUM(J21:J28)</f>
        <v>0</v>
      </c>
      <c r="K20" s="31">
        <f>J20/$C20</f>
        <v>0</v>
      </c>
      <c r="L20" s="50">
        <f>SUM(L21:L28)</f>
        <v>15516.705882352941</v>
      </c>
      <c r="M20" s="87">
        <f>L20/$C20</f>
        <v>0.1764705882352941</v>
      </c>
      <c r="N20" s="82">
        <f>SUM(N21:N28)</f>
        <v>0</v>
      </c>
      <c r="O20" s="31">
        <f>N20/$C20</f>
        <v>0</v>
      </c>
      <c r="P20" s="50">
        <f>SUM(P21:P28)</f>
        <v>0</v>
      </c>
      <c r="Q20" s="55">
        <f>P20/$C20</f>
        <v>0</v>
      </c>
      <c r="R20" s="38">
        <f>SUM(R21:R28)</f>
        <v>0</v>
      </c>
      <c r="S20" s="31">
        <f>R20/$C20</f>
        <v>0</v>
      </c>
      <c r="T20" s="50">
        <f>SUM(T21:T28)</f>
        <v>15516.705882352941</v>
      </c>
      <c r="U20" s="87">
        <f>T20/$C20</f>
        <v>0.1764705882352941</v>
      </c>
      <c r="V20" s="38">
        <f>SUM(V21:V28)</f>
        <v>0</v>
      </c>
      <c r="W20" s="31">
        <f>V20/$C20</f>
        <v>0</v>
      </c>
      <c r="X20" s="50">
        <f>SUM(X21:X28)</f>
        <v>0</v>
      </c>
      <c r="Y20" s="55">
        <f>X20/$C20</f>
        <v>0</v>
      </c>
      <c r="Z20" s="38">
        <f>SUM(Z21:Z28)</f>
        <v>0</v>
      </c>
      <c r="AA20" s="31">
        <f>Z20/$C20</f>
        <v>0</v>
      </c>
      <c r="AB20" s="50">
        <f>SUM(AB21:AB28)</f>
        <v>15516.705882352941</v>
      </c>
      <c r="AC20" s="31">
        <f>AB20/$C20</f>
        <v>0.1764705882352941</v>
      </c>
      <c r="AD20" s="82">
        <f>SUM(AD21:AD28)</f>
        <v>0</v>
      </c>
      <c r="AE20" s="31">
        <f>AD20/$C20</f>
        <v>0</v>
      </c>
      <c r="AF20" s="50">
        <f>SUM(AF21:AF28)</f>
        <v>0</v>
      </c>
      <c r="AG20" s="55">
        <f>AF20/$C20</f>
        <v>0</v>
      </c>
      <c r="AH20" s="38">
        <f>SUM(AH21:AH28)</f>
        <v>0</v>
      </c>
      <c r="AI20" s="31">
        <f>AH20/$C20</f>
        <v>0</v>
      </c>
      <c r="AJ20" s="50">
        <f>SUM(AJ21:AJ28)</f>
        <v>15516.705882352941</v>
      </c>
      <c r="AK20" s="31">
        <f>AJ20/$C20</f>
        <v>0.1764705882352941</v>
      </c>
      <c r="AL20" s="82">
        <f>SUM(AL21:AL28)</f>
        <v>0</v>
      </c>
      <c r="AM20" s="31">
        <f>AL20/$C20</f>
        <v>0</v>
      </c>
      <c r="AN20" s="50">
        <f>SUM(AN21:AN28)</f>
        <v>0</v>
      </c>
      <c r="AO20" s="55">
        <f>AN20/$C20</f>
        <v>0</v>
      </c>
      <c r="AP20" s="38">
        <f>SUM(AP21:AP28)</f>
        <v>0</v>
      </c>
      <c r="AQ20" s="31">
        <f>AP20/$C20</f>
        <v>0</v>
      </c>
      <c r="AR20" s="50">
        <f>SUM(AR21:AR28)</f>
        <v>15516.705882352941</v>
      </c>
      <c r="AS20" s="87">
        <f>AR20/$C20</f>
        <v>0.1764705882352941</v>
      </c>
      <c r="AT20" s="82">
        <f>SUM(AT21:AT28)</f>
        <v>0</v>
      </c>
      <c r="AU20" s="31">
        <f>AT20/$C20</f>
        <v>0</v>
      </c>
      <c r="AV20" s="50">
        <f>SUM(AV21:AV28)</f>
        <v>0</v>
      </c>
      <c r="AW20" s="55">
        <f>AV20/$C20</f>
        <v>0</v>
      </c>
      <c r="AX20" s="38">
        <f>SUM(AX21:AX28)</f>
        <v>0</v>
      </c>
      <c r="AY20" s="31">
        <f>AX20/$C20</f>
        <v>0</v>
      </c>
      <c r="AZ20" s="50">
        <f>SUM(AZ21:AZ28)</f>
        <v>10344.470588235294</v>
      </c>
      <c r="BA20" s="87">
        <f>AZ20/$C20</f>
        <v>0.11764705882352941</v>
      </c>
    </row>
    <row r="21" spans="1:53" ht="24" customHeight="1" x14ac:dyDescent="0.2">
      <c r="A21" s="5" t="s">
        <v>24</v>
      </c>
      <c r="B21" s="5" t="s">
        <v>139</v>
      </c>
      <c r="C21" s="32">
        <v>3536</v>
      </c>
      <c r="D21" s="32"/>
      <c r="E21" s="6"/>
      <c r="F21" s="81" t="s">
        <v>4</v>
      </c>
      <c r="G21" s="34"/>
      <c r="H21" s="49"/>
      <c r="I21" s="56" t="s">
        <v>4</v>
      </c>
      <c r="J21" s="32"/>
      <c r="K21" s="34" t="s">
        <v>4</v>
      </c>
      <c r="L21" s="48">
        <f>$C21*M21</f>
        <v>624</v>
      </c>
      <c r="M21" s="90">
        <f>3/17</f>
        <v>0.17647058823529413</v>
      </c>
      <c r="N21" s="81" t="s">
        <v>4</v>
      </c>
      <c r="O21" s="34"/>
      <c r="P21" s="49"/>
      <c r="Q21" s="56" t="s">
        <v>4</v>
      </c>
      <c r="R21" s="32"/>
      <c r="S21" s="34" t="s">
        <v>4</v>
      </c>
      <c r="T21" s="48">
        <f>$C21*U21</f>
        <v>624</v>
      </c>
      <c r="U21" s="90">
        <f>3/17</f>
        <v>0.17647058823529413</v>
      </c>
      <c r="V21" s="32" t="s">
        <v>4</v>
      </c>
      <c r="W21" s="34"/>
      <c r="X21" s="49"/>
      <c r="Y21" s="56" t="s">
        <v>4</v>
      </c>
      <c r="Z21" s="32"/>
      <c r="AA21" s="34" t="s">
        <v>4</v>
      </c>
      <c r="AB21" s="48">
        <f>$C21*AC21</f>
        <v>624</v>
      </c>
      <c r="AC21" s="35">
        <f>3/17</f>
        <v>0.17647058823529413</v>
      </c>
      <c r="AD21" s="81" t="s">
        <v>4</v>
      </c>
      <c r="AE21" s="34"/>
      <c r="AF21" s="49"/>
      <c r="AG21" s="56" t="s">
        <v>4</v>
      </c>
      <c r="AH21" s="32"/>
      <c r="AI21" s="34" t="s">
        <v>4</v>
      </c>
      <c r="AJ21" s="48">
        <f>$C21*AK21</f>
        <v>624</v>
      </c>
      <c r="AK21" s="35">
        <f>3/17</f>
        <v>0.17647058823529413</v>
      </c>
      <c r="AL21" s="81" t="s">
        <v>4</v>
      </c>
      <c r="AM21" s="34"/>
      <c r="AN21" s="49"/>
      <c r="AO21" s="56" t="s">
        <v>4</v>
      </c>
      <c r="AP21" s="32"/>
      <c r="AQ21" s="34" t="s">
        <v>4</v>
      </c>
      <c r="AR21" s="48">
        <f>$C21*AS21</f>
        <v>624</v>
      </c>
      <c r="AS21" s="90">
        <f>3/17</f>
        <v>0.17647058823529413</v>
      </c>
      <c r="AT21" s="81" t="s">
        <v>4</v>
      </c>
      <c r="AU21" s="34"/>
      <c r="AV21" s="49"/>
      <c r="AW21" s="56" t="s">
        <v>4</v>
      </c>
      <c r="AX21" s="32"/>
      <c r="AY21" s="34" t="s">
        <v>4</v>
      </c>
      <c r="AZ21" s="48">
        <f>$C21*BA21</f>
        <v>416</v>
      </c>
      <c r="BA21" s="90">
        <f t="shared" ref="BA21:BA28" si="46">2/17</f>
        <v>0.11764705882352941</v>
      </c>
    </row>
    <row r="22" spans="1:53" ht="24" customHeight="1" x14ac:dyDescent="0.2">
      <c r="A22" s="5" t="s">
        <v>25</v>
      </c>
      <c r="B22" s="5" t="s">
        <v>140</v>
      </c>
      <c r="C22" s="32">
        <v>21726</v>
      </c>
      <c r="D22" s="32"/>
      <c r="E22" s="6"/>
      <c r="F22" s="81" t="s">
        <v>4</v>
      </c>
      <c r="G22" s="34"/>
      <c r="H22" s="49"/>
      <c r="I22" s="56" t="s">
        <v>4</v>
      </c>
      <c r="J22" s="32"/>
      <c r="K22" s="34" t="s">
        <v>4</v>
      </c>
      <c r="L22" s="49">
        <f t="shared" ref="J22:L30" si="47">$C22*M22</f>
        <v>3834.0000000000005</v>
      </c>
      <c r="M22" s="90">
        <f t="shared" ref="M22:M28" si="48">3/17</f>
        <v>0.17647058823529413</v>
      </c>
      <c r="N22" s="81" t="s">
        <v>4</v>
      </c>
      <c r="O22" s="34"/>
      <c r="P22" s="49"/>
      <c r="Q22" s="56" t="s">
        <v>4</v>
      </c>
      <c r="R22" s="32"/>
      <c r="S22" s="34" t="s">
        <v>4</v>
      </c>
      <c r="T22" s="49">
        <f t="shared" ref="T22" si="49">$C22*U22</f>
        <v>3834.0000000000005</v>
      </c>
      <c r="U22" s="90">
        <f t="shared" ref="U22:U28" si="50">3/17</f>
        <v>0.17647058823529413</v>
      </c>
      <c r="V22" s="32" t="s">
        <v>4</v>
      </c>
      <c r="W22" s="34"/>
      <c r="X22" s="49"/>
      <c r="Y22" s="56" t="s">
        <v>4</v>
      </c>
      <c r="Z22" s="32"/>
      <c r="AA22" s="34" t="s">
        <v>4</v>
      </c>
      <c r="AB22" s="49">
        <f t="shared" ref="AB22" si="51">$C22*AC22</f>
        <v>3834.0000000000005</v>
      </c>
      <c r="AC22" s="35">
        <f t="shared" ref="AC22:AC28" si="52">3/17</f>
        <v>0.17647058823529413</v>
      </c>
      <c r="AD22" s="81" t="s">
        <v>4</v>
      </c>
      <c r="AE22" s="34"/>
      <c r="AF22" s="49"/>
      <c r="AG22" s="56" t="s">
        <v>4</v>
      </c>
      <c r="AH22" s="32"/>
      <c r="AI22" s="34" t="s">
        <v>4</v>
      </c>
      <c r="AJ22" s="49">
        <f t="shared" ref="AJ22:AJ28" si="53">$C22*AK22</f>
        <v>3834.0000000000005</v>
      </c>
      <c r="AK22" s="35">
        <f t="shared" ref="AK22:AK28" si="54">3/17</f>
        <v>0.17647058823529413</v>
      </c>
      <c r="AL22" s="81" t="s">
        <v>4</v>
      </c>
      <c r="AM22" s="34"/>
      <c r="AN22" s="49"/>
      <c r="AO22" s="56" t="s">
        <v>4</v>
      </c>
      <c r="AP22" s="32"/>
      <c r="AQ22" s="34" t="s">
        <v>4</v>
      </c>
      <c r="AR22" s="49">
        <f t="shared" ref="AR22" si="55">$C22*AS22</f>
        <v>3834.0000000000005</v>
      </c>
      <c r="AS22" s="90">
        <f t="shared" ref="AS22:AS28" si="56">3/17</f>
        <v>0.17647058823529413</v>
      </c>
      <c r="AT22" s="81" t="s">
        <v>4</v>
      </c>
      <c r="AU22" s="34"/>
      <c r="AV22" s="49"/>
      <c r="AW22" s="56" t="s">
        <v>4</v>
      </c>
      <c r="AX22" s="32"/>
      <c r="AY22" s="34" t="s">
        <v>4</v>
      </c>
      <c r="AZ22" s="49">
        <f t="shared" ref="AZ22" si="57">$C22*BA22</f>
        <v>2556</v>
      </c>
      <c r="BA22" s="90">
        <f t="shared" si="46"/>
        <v>0.11764705882352941</v>
      </c>
    </row>
    <row r="23" spans="1:53" ht="24" customHeight="1" x14ac:dyDescent="0.2">
      <c r="A23" s="5" t="s">
        <v>26</v>
      </c>
      <c r="B23" s="5" t="s">
        <v>141</v>
      </c>
      <c r="C23" s="32">
        <v>404.02</v>
      </c>
      <c r="D23" s="32"/>
      <c r="E23" s="6"/>
      <c r="F23" s="81" t="s">
        <v>4</v>
      </c>
      <c r="G23" s="34"/>
      <c r="H23" s="49"/>
      <c r="I23" s="56" t="s">
        <v>4</v>
      </c>
      <c r="J23" s="32"/>
      <c r="K23" s="34" t="s">
        <v>4</v>
      </c>
      <c r="L23" s="49">
        <f t="shared" si="47"/>
        <v>71.297647058823529</v>
      </c>
      <c r="M23" s="90">
        <f t="shared" si="48"/>
        <v>0.17647058823529413</v>
      </c>
      <c r="N23" s="81" t="s">
        <v>4</v>
      </c>
      <c r="O23" s="34"/>
      <c r="P23" s="49"/>
      <c r="Q23" s="56" t="s">
        <v>4</v>
      </c>
      <c r="R23" s="32"/>
      <c r="S23" s="34" t="s">
        <v>4</v>
      </c>
      <c r="T23" s="49">
        <f t="shared" ref="T23" si="58">$C23*U23</f>
        <v>71.297647058823529</v>
      </c>
      <c r="U23" s="90">
        <f t="shared" si="50"/>
        <v>0.17647058823529413</v>
      </c>
      <c r="V23" s="32" t="s">
        <v>4</v>
      </c>
      <c r="W23" s="34"/>
      <c r="X23" s="49"/>
      <c r="Y23" s="56" t="s">
        <v>4</v>
      </c>
      <c r="Z23" s="32"/>
      <c r="AA23" s="34" t="s">
        <v>4</v>
      </c>
      <c r="AB23" s="49">
        <f t="shared" ref="AB23" si="59">$C23*AC23</f>
        <v>71.297647058823529</v>
      </c>
      <c r="AC23" s="35">
        <f t="shared" si="52"/>
        <v>0.17647058823529413</v>
      </c>
      <c r="AD23" s="81" t="s">
        <v>4</v>
      </c>
      <c r="AE23" s="34"/>
      <c r="AF23" s="49"/>
      <c r="AG23" s="56" t="s">
        <v>4</v>
      </c>
      <c r="AH23" s="32"/>
      <c r="AI23" s="34" t="s">
        <v>4</v>
      </c>
      <c r="AJ23" s="49">
        <f t="shared" si="53"/>
        <v>71.297647058823529</v>
      </c>
      <c r="AK23" s="35">
        <f t="shared" si="54"/>
        <v>0.17647058823529413</v>
      </c>
      <c r="AL23" s="81" t="s">
        <v>4</v>
      </c>
      <c r="AM23" s="34"/>
      <c r="AN23" s="49"/>
      <c r="AO23" s="56" t="s">
        <v>4</v>
      </c>
      <c r="AP23" s="32"/>
      <c r="AQ23" s="34" t="s">
        <v>4</v>
      </c>
      <c r="AR23" s="49">
        <f t="shared" ref="AR23" si="60">$C23*AS23</f>
        <v>71.297647058823529</v>
      </c>
      <c r="AS23" s="90">
        <f t="shared" si="56"/>
        <v>0.17647058823529413</v>
      </c>
      <c r="AT23" s="81" t="s">
        <v>4</v>
      </c>
      <c r="AU23" s="34"/>
      <c r="AV23" s="49"/>
      <c r="AW23" s="56" t="s">
        <v>4</v>
      </c>
      <c r="AX23" s="32"/>
      <c r="AY23" s="34" t="s">
        <v>4</v>
      </c>
      <c r="AZ23" s="49">
        <f t="shared" ref="AZ23" si="61">$C23*BA23</f>
        <v>47.531764705882352</v>
      </c>
      <c r="BA23" s="90">
        <f t="shared" si="46"/>
        <v>0.11764705882352941</v>
      </c>
    </row>
    <row r="24" spans="1:53" ht="24" customHeight="1" x14ac:dyDescent="0.2">
      <c r="A24" s="5" t="s">
        <v>27</v>
      </c>
      <c r="B24" s="5" t="s">
        <v>142</v>
      </c>
      <c r="C24" s="32">
        <v>2384.35</v>
      </c>
      <c r="D24" s="32"/>
      <c r="E24" s="6"/>
      <c r="F24" s="81" t="s">
        <v>4</v>
      </c>
      <c r="G24" s="34"/>
      <c r="H24" s="49"/>
      <c r="I24" s="56" t="s">
        <v>4</v>
      </c>
      <c r="J24" s="32"/>
      <c r="K24" s="34" t="s">
        <v>4</v>
      </c>
      <c r="L24" s="49">
        <f t="shared" si="47"/>
        <v>420.76764705882351</v>
      </c>
      <c r="M24" s="90">
        <f t="shared" si="48"/>
        <v>0.17647058823529413</v>
      </c>
      <c r="N24" s="81" t="s">
        <v>4</v>
      </c>
      <c r="O24" s="34"/>
      <c r="P24" s="49"/>
      <c r="Q24" s="56" t="s">
        <v>4</v>
      </c>
      <c r="R24" s="32"/>
      <c r="S24" s="34" t="s">
        <v>4</v>
      </c>
      <c r="T24" s="49">
        <f t="shared" ref="T24" si="62">$C24*U24</f>
        <v>420.76764705882351</v>
      </c>
      <c r="U24" s="90">
        <f t="shared" si="50"/>
        <v>0.17647058823529413</v>
      </c>
      <c r="V24" s="32" t="s">
        <v>4</v>
      </c>
      <c r="W24" s="34"/>
      <c r="X24" s="49"/>
      <c r="Y24" s="56" t="s">
        <v>4</v>
      </c>
      <c r="Z24" s="32"/>
      <c r="AA24" s="34" t="s">
        <v>4</v>
      </c>
      <c r="AB24" s="49">
        <f t="shared" ref="AB24" si="63">$C24*AC24</f>
        <v>420.76764705882351</v>
      </c>
      <c r="AC24" s="35">
        <f t="shared" si="52"/>
        <v>0.17647058823529413</v>
      </c>
      <c r="AD24" s="81" t="s">
        <v>4</v>
      </c>
      <c r="AE24" s="34"/>
      <c r="AF24" s="49"/>
      <c r="AG24" s="56" t="s">
        <v>4</v>
      </c>
      <c r="AH24" s="32"/>
      <c r="AI24" s="34" t="s">
        <v>4</v>
      </c>
      <c r="AJ24" s="49">
        <f t="shared" si="53"/>
        <v>420.76764705882351</v>
      </c>
      <c r="AK24" s="35">
        <f t="shared" si="54"/>
        <v>0.17647058823529413</v>
      </c>
      <c r="AL24" s="81" t="s">
        <v>4</v>
      </c>
      <c r="AM24" s="34"/>
      <c r="AN24" s="49"/>
      <c r="AO24" s="56" t="s">
        <v>4</v>
      </c>
      <c r="AP24" s="32"/>
      <c r="AQ24" s="34" t="s">
        <v>4</v>
      </c>
      <c r="AR24" s="49">
        <f t="shared" ref="AR24" si="64">$C24*AS24</f>
        <v>420.76764705882351</v>
      </c>
      <c r="AS24" s="90">
        <f t="shared" si="56"/>
        <v>0.17647058823529413</v>
      </c>
      <c r="AT24" s="81" t="s">
        <v>4</v>
      </c>
      <c r="AU24" s="34"/>
      <c r="AV24" s="49"/>
      <c r="AW24" s="56" t="s">
        <v>4</v>
      </c>
      <c r="AX24" s="32"/>
      <c r="AY24" s="34" t="s">
        <v>4</v>
      </c>
      <c r="AZ24" s="49">
        <f t="shared" ref="AZ24" si="65">$C24*BA24</f>
        <v>280.51176470588234</v>
      </c>
      <c r="BA24" s="90">
        <f t="shared" si="46"/>
        <v>0.11764705882352941</v>
      </c>
    </row>
    <row r="25" spans="1:53" ht="24" customHeight="1" x14ac:dyDescent="0.2">
      <c r="A25" s="5" t="s">
        <v>28</v>
      </c>
      <c r="B25" s="5" t="s">
        <v>143</v>
      </c>
      <c r="C25" s="32">
        <v>4097</v>
      </c>
      <c r="D25" s="32"/>
      <c r="E25" s="6"/>
      <c r="F25" s="81" t="s">
        <v>4</v>
      </c>
      <c r="G25" s="34"/>
      <c r="H25" s="49"/>
      <c r="I25" s="56" t="s">
        <v>4</v>
      </c>
      <c r="J25" s="32"/>
      <c r="K25" s="34" t="s">
        <v>4</v>
      </c>
      <c r="L25" s="49">
        <f t="shared" si="47"/>
        <v>723</v>
      </c>
      <c r="M25" s="90">
        <f t="shared" si="48"/>
        <v>0.17647058823529413</v>
      </c>
      <c r="N25" s="81" t="s">
        <v>4</v>
      </c>
      <c r="O25" s="34"/>
      <c r="P25" s="49"/>
      <c r="Q25" s="56" t="s">
        <v>4</v>
      </c>
      <c r="R25" s="32"/>
      <c r="S25" s="34" t="s">
        <v>4</v>
      </c>
      <c r="T25" s="49">
        <f t="shared" ref="T25" si="66">$C25*U25</f>
        <v>723</v>
      </c>
      <c r="U25" s="90">
        <f t="shared" si="50"/>
        <v>0.17647058823529413</v>
      </c>
      <c r="V25" s="32" t="s">
        <v>4</v>
      </c>
      <c r="W25" s="34"/>
      <c r="X25" s="49"/>
      <c r="Y25" s="56" t="s">
        <v>4</v>
      </c>
      <c r="Z25" s="32"/>
      <c r="AA25" s="34" t="s">
        <v>4</v>
      </c>
      <c r="AB25" s="49">
        <f t="shared" ref="AB25" si="67">$C25*AC25</f>
        <v>723</v>
      </c>
      <c r="AC25" s="35">
        <f t="shared" si="52"/>
        <v>0.17647058823529413</v>
      </c>
      <c r="AD25" s="81" t="s">
        <v>4</v>
      </c>
      <c r="AE25" s="34"/>
      <c r="AF25" s="49"/>
      <c r="AG25" s="56" t="s">
        <v>4</v>
      </c>
      <c r="AH25" s="32"/>
      <c r="AI25" s="34" t="s">
        <v>4</v>
      </c>
      <c r="AJ25" s="49">
        <f t="shared" si="53"/>
        <v>723</v>
      </c>
      <c r="AK25" s="35">
        <f t="shared" si="54"/>
        <v>0.17647058823529413</v>
      </c>
      <c r="AL25" s="81" t="s">
        <v>4</v>
      </c>
      <c r="AM25" s="34"/>
      <c r="AN25" s="49"/>
      <c r="AO25" s="56" t="s">
        <v>4</v>
      </c>
      <c r="AP25" s="32"/>
      <c r="AQ25" s="34" t="s">
        <v>4</v>
      </c>
      <c r="AR25" s="49">
        <f t="shared" ref="AR25" si="68">$C25*AS25</f>
        <v>723</v>
      </c>
      <c r="AS25" s="90">
        <f t="shared" si="56"/>
        <v>0.17647058823529413</v>
      </c>
      <c r="AT25" s="81" t="s">
        <v>4</v>
      </c>
      <c r="AU25" s="34"/>
      <c r="AV25" s="49"/>
      <c r="AW25" s="56" t="s">
        <v>4</v>
      </c>
      <c r="AX25" s="32"/>
      <c r="AY25" s="34" t="s">
        <v>4</v>
      </c>
      <c r="AZ25" s="49">
        <f t="shared" ref="AZ25" si="69">$C25*BA25</f>
        <v>482</v>
      </c>
      <c r="BA25" s="90">
        <f t="shared" si="46"/>
        <v>0.11764705882352941</v>
      </c>
    </row>
    <row r="26" spans="1:53" ht="36" customHeight="1" x14ac:dyDescent="0.2">
      <c r="A26" s="5" t="s">
        <v>29</v>
      </c>
      <c r="B26" s="5" t="s">
        <v>144</v>
      </c>
      <c r="C26" s="32">
        <v>44505.52</v>
      </c>
      <c r="D26" s="32"/>
      <c r="E26" s="6"/>
      <c r="F26" s="81" t="s">
        <v>4</v>
      </c>
      <c r="G26" s="34"/>
      <c r="H26" s="49"/>
      <c r="I26" s="56" t="s">
        <v>4</v>
      </c>
      <c r="J26" s="32"/>
      <c r="K26" s="34" t="s">
        <v>4</v>
      </c>
      <c r="L26" s="49">
        <f t="shared" si="47"/>
        <v>7853.9152941176471</v>
      </c>
      <c r="M26" s="90">
        <f t="shared" si="48"/>
        <v>0.17647058823529413</v>
      </c>
      <c r="N26" s="81" t="s">
        <v>4</v>
      </c>
      <c r="O26" s="34"/>
      <c r="P26" s="49"/>
      <c r="Q26" s="56" t="s">
        <v>4</v>
      </c>
      <c r="R26" s="32"/>
      <c r="S26" s="34" t="s">
        <v>4</v>
      </c>
      <c r="T26" s="49">
        <f t="shared" ref="T26" si="70">$C26*U26</f>
        <v>7853.9152941176471</v>
      </c>
      <c r="U26" s="90">
        <f t="shared" si="50"/>
        <v>0.17647058823529413</v>
      </c>
      <c r="V26" s="32" t="s">
        <v>4</v>
      </c>
      <c r="W26" s="34"/>
      <c r="X26" s="49"/>
      <c r="Y26" s="56" t="s">
        <v>4</v>
      </c>
      <c r="Z26" s="32"/>
      <c r="AA26" s="34" t="s">
        <v>4</v>
      </c>
      <c r="AB26" s="49">
        <f t="shared" ref="AB26" si="71">$C26*AC26</f>
        <v>7853.9152941176471</v>
      </c>
      <c r="AC26" s="35">
        <f t="shared" si="52"/>
        <v>0.17647058823529413</v>
      </c>
      <c r="AD26" s="81" t="s">
        <v>4</v>
      </c>
      <c r="AE26" s="34"/>
      <c r="AF26" s="49"/>
      <c r="AG26" s="56" t="s">
        <v>4</v>
      </c>
      <c r="AH26" s="32"/>
      <c r="AI26" s="34" t="s">
        <v>4</v>
      </c>
      <c r="AJ26" s="49">
        <f t="shared" si="53"/>
        <v>7853.9152941176471</v>
      </c>
      <c r="AK26" s="35">
        <f t="shared" si="54"/>
        <v>0.17647058823529413</v>
      </c>
      <c r="AL26" s="81" t="s">
        <v>4</v>
      </c>
      <c r="AM26" s="34"/>
      <c r="AN26" s="49"/>
      <c r="AO26" s="56" t="s">
        <v>4</v>
      </c>
      <c r="AP26" s="32"/>
      <c r="AQ26" s="34" t="s">
        <v>4</v>
      </c>
      <c r="AR26" s="49">
        <f t="shared" ref="AR26" si="72">$C26*AS26</f>
        <v>7853.9152941176471</v>
      </c>
      <c r="AS26" s="90">
        <f t="shared" si="56"/>
        <v>0.17647058823529413</v>
      </c>
      <c r="AT26" s="81" t="s">
        <v>4</v>
      </c>
      <c r="AU26" s="34"/>
      <c r="AV26" s="49"/>
      <c r="AW26" s="56" t="s">
        <v>4</v>
      </c>
      <c r="AX26" s="32"/>
      <c r="AY26" s="34" t="s">
        <v>4</v>
      </c>
      <c r="AZ26" s="49">
        <f t="shared" ref="AZ26" si="73">$C26*BA26</f>
        <v>5235.9435294117638</v>
      </c>
      <c r="BA26" s="90">
        <f t="shared" si="46"/>
        <v>0.11764705882352941</v>
      </c>
    </row>
    <row r="27" spans="1:53" ht="24" customHeight="1" x14ac:dyDescent="0.2">
      <c r="A27" s="5" t="s">
        <v>30</v>
      </c>
      <c r="B27" s="5" t="s">
        <v>145</v>
      </c>
      <c r="C27" s="32">
        <v>5894.43</v>
      </c>
      <c r="D27" s="32"/>
      <c r="E27" s="6"/>
      <c r="F27" s="81" t="s">
        <v>4</v>
      </c>
      <c r="G27" s="34"/>
      <c r="H27" s="49"/>
      <c r="I27" s="56" t="s">
        <v>4</v>
      </c>
      <c r="J27" s="32"/>
      <c r="K27" s="34" t="s">
        <v>4</v>
      </c>
      <c r="L27" s="49">
        <f t="shared" si="47"/>
        <v>1040.1935294117648</v>
      </c>
      <c r="M27" s="90">
        <f t="shared" si="48"/>
        <v>0.17647058823529413</v>
      </c>
      <c r="N27" s="81" t="s">
        <v>4</v>
      </c>
      <c r="O27" s="34"/>
      <c r="P27" s="49"/>
      <c r="Q27" s="56" t="s">
        <v>4</v>
      </c>
      <c r="R27" s="32"/>
      <c r="S27" s="34" t="s">
        <v>4</v>
      </c>
      <c r="T27" s="49">
        <f t="shared" ref="T27" si="74">$C27*U27</f>
        <v>1040.1935294117648</v>
      </c>
      <c r="U27" s="90">
        <f t="shared" si="50"/>
        <v>0.17647058823529413</v>
      </c>
      <c r="V27" s="32" t="s">
        <v>4</v>
      </c>
      <c r="W27" s="34"/>
      <c r="X27" s="49"/>
      <c r="Y27" s="56" t="s">
        <v>4</v>
      </c>
      <c r="Z27" s="32"/>
      <c r="AA27" s="34" t="s">
        <v>4</v>
      </c>
      <c r="AB27" s="49">
        <f t="shared" ref="AB27" si="75">$C27*AC27</f>
        <v>1040.1935294117648</v>
      </c>
      <c r="AC27" s="35">
        <f t="shared" si="52"/>
        <v>0.17647058823529413</v>
      </c>
      <c r="AD27" s="81" t="s">
        <v>4</v>
      </c>
      <c r="AE27" s="34"/>
      <c r="AF27" s="49"/>
      <c r="AG27" s="56" t="s">
        <v>4</v>
      </c>
      <c r="AH27" s="32"/>
      <c r="AI27" s="34" t="s">
        <v>4</v>
      </c>
      <c r="AJ27" s="49">
        <f t="shared" si="53"/>
        <v>1040.1935294117648</v>
      </c>
      <c r="AK27" s="35">
        <f t="shared" si="54"/>
        <v>0.17647058823529413</v>
      </c>
      <c r="AL27" s="81" t="s">
        <v>4</v>
      </c>
      <c r="AM27" s="34"/>
      <c r="AN27" s="49"/>
      <c r="AO27" s="56" t="s">
        <v>4</v>
      </c>
      <c r="AP27" s="32"/>
      <c r="AQ27" s="34" t="s">
        <v>4</v>
      </c>
      <c r="AR27" s="49">
        <f t="shared" ref="AR27" si="76">$C27*AS27</f>
        <v>1040.1935294117648</v>
      </c>
      <c r="AS27" s="90">
        <f t="shared" si="56"/>
        <v>0.17647058823529413</v>
      </c>
      <c r="AT27" s="81" t="s">
        <v>4</v>
      </c>
      <c r="AU27" s="34"/>
      <c r="AV27" s="49"/>
      <c r="AW27" s="56" t="s">
        <v>4</v>
      </c>
      <c r="AX27" s="32"/>
      <c r="AY27" s="34" t="s">
        <v>4</v>
      </c>
      <c r="AZ27" s="49">
        <f t="shared" ref="AZ27" si="77">$C27*BA27</f>
        <v>693.4623529411765</v>
      </c>
      <c r="BA27" s="90">
        <f t="shared" si="46"/>
        <v>0.11764705882352941</v>
      </c>
    </row>
    <row r="28" spans="1:53" ht="38.25" x14ac:dyDescent="0.2">
      <c r="A28" s="5" t="s">
        <v>31</v>
      </c>
      <c r="B28" s="5" t="s">
        <v>146</v>
      </c>
      <c r="C28" s="32">
        <v>5380.68</v>
      </c>
      <c r="D28" s="32"/>
      <c r="E28" s="6"/>
      <c r="F28" s="81" t="s">
        <v>4</v>
      </c>
      <c r="G28" s="34"/>
      <c r="H28" s="49"/>
      <c r="I28" s="56" t="s">
        <v>4</v>
      </c>
      <c r="J28" s="32"/>
      <c r="K28" s="34" t="s">
        <v>4</v>
      </c>
      <c r="L28" s="49">
        <f t="shared" si="47"/>
        <v>949.53176470588244</v>
      </c>
      <c r="M28" s="90">
        <f t="shared" si="48"/>
        <v>0.17647058823529413</v>
      </c>
      <c r="N28" s="81" t="s">
        <v>4</v>
      </c>
      <c r="O28" s="34"/>
      <c r="P28" s="49"/>
      <c r="Q28" s="56" t="s">
        <v>4</v>
      </c>
      <c r="R28" s="32"/>
      <c r="S28" s="34" t="s">
        <v>4</v>
      </c>
      <c r="T28" s="49">
        <f t="shared" ref="T28" si="78">$C28*U28</f>
        <v>949.53176470588244</v>
      </c>
      <c r="U28" s="90">
        <f t="shared" si="50"/>
        <v>0.17647058823529413</v>
      </c>
      <c r="V28" s="32" t="s">
        <v>4</v>
      </c>
      <c r="W28" s="34"/>
      <c r="X28" s="49"/>
      <c r="Y28" s="56" t="s">
        <v>4</v>
      </c>
      <c r="Z28" s="32"/>
      <c r="AA28" s="34" t="s">
        <v>4</v>
      </c>
      <c r="AB28" s="49">
        <f t="shared" ref="AB28" si="79">$C28*AC28</f>
        <v>949.53176470588244</v>
      </c>
      <c r="AC28" s="35">
        <f t="shared" si="52"/>
        <v>0.17647058823529413</v>
      </c>
      <c r="AD28" s="81" t="s">
        <v>4</v>
      </c>
      <c r="AE28" s="34"/>
      <c r="AF28" s="49"/>
      <c r="AG28" s="56" t="s">
        <v>4</v>
      </c>
      <c r="AH28" s="32"/>
      <c r="AI28" s="34" t="s">
        <v>4</v>
      </c>
      <c r="AJ28" s="49">
        <f t="shared" si="53"/>
        <v>949.53176470588244</v>
      </c>
      <c r="AK28" s="35">
        <f t="shared" si="54"/>
        <v>0.17647058823529413</v>
      </c>
      <c r="AL28" s="81" t="s">
        <v>4</v>
      </c>
      <c r="AM28" s="34"/>
      <c r="AN28" s="49"/>
      <c r="AO28" s="56" t="s">
        <v>4</v>
      </c>
      <c r="AP28" s="32"/>
      <c r="AQ28" s="34" t="s">
        <v>4</v>
      </c>
      <c r="AR28" s="49">
        <f t="shared" ref="AR28" si="80">$C28*AS28</f>
        <v>949.53176470588244</v>
      </c>
      <c r="AS28" s="90">
        <f t="shared" si="56"/>
        <v>0.17647058823529413</v>
      </c>
      <c r="AT28" s="81" t="s">
        <v>4</v>
      </c>
      <c r="AU28" s="34"/>
      <c r="AV28" s="49"/>
      <c r="AW28" s="56" t="s">
        <v>4</v>
      </c>
      <c r="AX28" s="32"/>
      <c r="AY28" s="34" t="s">
        <v>4</v>
      </c>
      <c r="AZ28" s="49">
        <f t="shared" ref="AZ28" si="81">$C28*BA28</f>
        <v>633.02117647058822</v>
      </c>
      <c r="BA28" s="90">
        <f t="shared" si="46"/>
        <v>0.11764705882352941</v>
      </c>
    </row>
    <row r="29" spans="1:53" s="7" customFormat="1" ht="24" customHeight="1" x14ac:dyDescent="0.2">
      <c r="A29" s="27" t="s">
        <v>32</v>
      </c>
      <c r="B29" s="27" t="s">
        <v>33</v>
      </c>
      <c r="C29" s="28">
        <v>94678.66</v>
      </c>
      <c r="D29" s="28"/>
      <c r="E29" s="29"/>
      <c r="F29" s="83">
        <f>SUM(F30)</f>
        <v>0</v>
      </c>
      <c r="G29" s="31">
        <f>F29/$C29</f>
        <v>0</v>
      </c>
      <c r="H29" s="51">
        <f>SUM(H30)</f>
        <v>0</v>
      </c>
      <c r="I29" s="55">
        <f>H29/$C29</f>
        <v>0</v>
      </c>
      <c r="J29" s="28">
        <f>SUM(J30)</f>
        <v>16707.998823529415</v>
      </c>
      <c r="K29" s="31">
        <f>J29/$C29</f>
        <v>0.17647058823529416</v>
      </c>
      <c r="L29" s="51">
        <f>SUM(L30)</f>
        <v>0</v>
      </c>
      <c r="M29" s="87">
        <f>L29/$C29</f>
        <v>0</v>
      </c>
      <c r="N29" s="83">
        <f>SUM(N30)</f>
        <v>0</v>
      </c>
      <c r="O29" s="31">
        <f>N29/$C29</f>
        <v>0</v>
      </c>
      <c r="P29" s="51">
        <f>SUM(P30)</f>
        <v>0</v>
      </c>
      <c r="Q29" s="55">
        <f>P29/$C29</f>
        <v>0</v>
      </c>
      <c r="R29" s="28">
        <f>SUM(R30)</f>
        <v>16707.998823529415</v>
      </c>
      <c r="S29" s="31">
        <f>R29/$C29</f>
        <v>0.17647058823529416</v>
      </c>
      <c r="T29" s="51">
        <f>SUM(T30)</f>
        <v>0</v>
      </c>
      <c r="U29" s="87">
        <f>T29/$C29</f>
        <v>0</v>
      </c>
      <c r="V29" s="28">
        <f>SUM(V30)</f>
        <v>0</v>
      </c>
      <c r="W29" s="31">
        <f>V29/$C29</f>
        <v>0</v>
      </c>
      <c r="X29" s="51">
        <f>SUM(X30)</f>
        <v>0</v>
      </c>
      <c r="Y29" s="55">
        <f>X29/$C29</f>
        <v>0</v>
      </c>
      <c r="Z29" s="28">
        <f>SUM(Z30)</f>
        <v>16707.998823529415</v>
      </c>
      <c r="AA29" s="31">
        <f>Z29/$C29</f>
        <v>0.17647058823529416</v>
      </c>
      <c r="AB29" s="51">
        <f>SUM(AB30)</f>
        <v>0</v>
      </c>
      <c r="AC29" s="31">
        <f>AB29/$C29</f>
        <v>0</v>
      </c>
      <c r="AD29" s="83">
        <f>SUM(AD30)</f>
        <v>0</v>
      </c>
      <c r="AE29" s="31">
        <f>AD29/$C29</f>
        <v>0</v>
      </c>
      <c r="AF29" s="51">
        <f>SUM(AF30)</f>
        <v>0</v>
      </c>
      <c r="AG29" s="55">
        <f>AF29/$C29</f>
        <v>0</v>
      </c>
      <c r="AH29" s="28">
        <f>SUM(AH30)</f>
        <v>16707.998823529415</v>
      </c>
      <c r="AI29" s="31">
        <f>AH29/$C29</f>
        <v>0.17647058823529416</v>
      </c>
      <c r="AJ29" s="51">
        <f>SUM(AJ30)</f>
        <v>0</v>
      </c>
      <c r="AK29" s="31">
        <f>AJ29/$C29</f>
        <v>0</v>
      </c>
      <c r="AL29" s="83">
        <f>SUM(AL30)</f>
        <v>0</v>
      </c>
      <c r="AM29" s="31">
        <f>AL29/$C29</f>
        <v>0</v>
      </c>
      <c r="AN29" s="51">
        <f>SUM(AN30)</f>
        <v>0</v>
      </c>
      <c r="AO29" s="55">
        <f>AN29/$C29</f>
        <v>0</v>
      </c>
      <c r="AP29" s="28">
        <f>SUM(AP30)</f>
        <v>16707.998823529415</v>
      </c>
      <c r="AQ29" s="31">
        <f>AP29/$C29</f>
        <v>0.17647058823529416</v>
      </c>
      <c r="AR29" s="51">
        <f>SUM(AR30)</f>
        <v>0</v>
      </c>
      <c r="AS29" s="87">
        <f>AR29/$C29</f>
        <v>0</v>
      </c>
      <c r="AT29" s="83">
        <f>SUM(AT30)</f>
        <v>0</v>
      </c>
      <c r="AU29" s="31">
        <f>AT29/$C29</f>
        <v>0</v>
      </c>
      <c r="AV29" s="51">
        <f>SUM(AV30)</f>
        <v>0</v>
      </c>
      <c r="AW29" s="55">
        <f>AV29/$C29</f>
        <v>0</v>
      </c>
      <c r="AX29" s="28">
        <f>SUM(AX30)</f>
        <v>11138.665882352941</v>
      </c>
      <c r="AY29" s="31">
        <f>AX29/$C29</f>
        <v>0.11764705882352941</v>
      </c>
      <c r="AZ29" s="51">
        <f>SUM(AZ30)</f>
        <v>0</v>
      </c>
      <c r="BA29" s="87">
        <f>AZ29/$C29</f>
        <v>0</v>
      </c>
    </row>
    <row r="30" spans="1:53" ht="36" customHeight="1" x14ac:dyDescent="0.2">
      <c r="A30" s="5" t="s">
        <v>34</v>
      </c>
      <c r="B30" s="5" t="s">
        <v>147</v>
      </c>
      <c r="C30" s="32">
        <v>94678.66</v>
      </c>
      <c r="D30" s="32"/>
      <c r="E30" s="6"/>
      <c r="F30" s="81" t="s">
        <v>4</v>
      </c>
      <c r="G30" s="34"/>
      <c r="H30" s="49"/>
      <c r="I30" s="56" t="s">
        <v>4</v>
      </c>
      <c r="J30" s="39">
        <f t="shared" si="47"/>
        <v>16707.998823529415</v>
      </c>
      <c r="K30" s="35">
        <f>3/17</f>
        <v>0.17647058823529413</v>
      </c>
      <c r="L30" s="53"/>
      <c r="M30" s="88" t="s">
        <v>4</v>
      </c>
      <c r="N30" s="81" t="s">
        <v>4</v>
      </c>
      <c r="O30" s="34"/>
      <c r="P30" s="49"/>
      <c r="Q30" s="56" t="s">
        <v>4</v>
      </c>
      <c r="R30" s="39">
        <f t="shared" ref="R30" si="82">$C30*S30</f>
        <v>16707.998823529415</v>
      </c>
      <c r="S30" s="35">
        <f>3/17</f>
        <v>0.17647058823529413</v>
      </c>
      <c r="T30" s="53"/>
      <c r="U30" s="88" t="s">
        <v>4</v>
      </c>
      <c r="V30" s="32" t="s">
        <v>4</v>
      </c>
      <c r="W30" s="34"/>
      <c r="X30" s="49"/>
      <c r="Y30" s="56" t="s">
        <v>4</v>
      </c>
      <c r="Z30" s="39">
        <f t="shared" ref="Z30" si="83">$C30*AA30</f>
        <v>16707.998823529415</v>
      </c>
      <c r="AA30" s="35">
        <f>3/17</f>
        <v>0.17647058823529413</v>
      </c>
      <c r="AB30" s="53"/>
      <c r="AC30" s="34" t="s">
        <v>4</v>
      </c>
      <c r="AD30" s="81" t="s">
        <v>4</v>
      </c>
      <c r="AE30" s="34"/>
      <c r="AF30" s="49"/>
      <c r="AG30" s="56" t="s">
        <v>4</v>
      </c>
      <c r="AH30" s="39">
        <f t="shared" ref="AH30" si="84">$C30*AI30</f>
        <v>16707.998823529415</v>
      </c>
      <c r="AI30" s="35">
        <f>3/17</f>
        <v>0.17647058823529413</v>
      </c>
      <c r="AJ30" s="53"/>
      <c r="AK30" s="34" t="s">
        <v>4</v>
      </c>
      <c r="AL30" s="81" t="s">
        <v>4</v>
      </c>
      <c r="AM30" s="34"/>
      <c r="AN30" s="49"/>
      <c r="AO30" s="56" t="s">
        <v>4</v>
      </c>
      <c r="AP30" s="39">
        <f t="shared" ref="AP30" si="85">$C30*AQ30</f>
        <v>16707.998823529415</v>
      </c>
      <c r="AQ30" s="35">
        <f>3/17</f>
        <v>0.17647058823529413</v>
      </c>
      <c r="AR30" s="53"/>
      <c r="AS30" s="88" t="s">
        <v>4</v>
      </c>
      <c r="AT30" s="81" t="s">
        <v>4</v>
      </c>
      <c r="AU30" s="34"/>
      <c r="AV30" s="49"/>
      <c r="AW30" s="56" t="s">
        <v>4</v>
      </c>
      <c r="AX30" s="39">
        <f t="shared" ref="AX30" si="86">$C30*AY30</f>
        <v>11138.665882352941</v>
      </c>
      <c r="AY30" s="35">
        <f>2/17</f>
        <v>0.11764705882352941</v>
      </c>
      <c r="AZ30" s="53"/>
      <c r="BA30" s="88" t="s">
        <v>4</v>
      </c>
    </row>
    <row r="31" spans="1:53" s="7" customFormat="1" ht="24" customHeight="1" x14ac:dyDescent="0.2">
      <c r="A31" s="27" t="s">
        <v>35</v>
      </c>
      <c r="B31" s="27" t="s">
        <v>36</v>
      </c>
      <c r="C31" s="28">
        <v>157117.57</v>
      </c>
      <c r="D31" s="28"/>
      <c r="E31" s="29"/>
      <c r="F31" s="83">
        <f>SUM(F32:F42)</f>
        <v>0</v>
      </c>
      <c r="G31" s="31">
        <f>F31/$C31</f>
        <v>0</v>
      </c>
      <c r="H31" s="51">
        <f>SUM(H32:H42)</f>
        <v>19586.939999999999</v>
      </c>
      <c r="I31" s="55">
        <f>H31/$C31</f>
        <v>0.12466422437668809</v>
      </c>
      <c r="J31" s="28">
        <f>SUM(J32:J42)</f>
        <v>0</v>
      </c>
      <c r="K31" s="31">
        <f>J31/$C31</f>
        <v>0</v>
      </c>
      <c r="L31" s="51">
        <f>SUM(L32:L42)</f>
        <v>8139.6900000000014</v>
      </c>
      <c r="M31" s="87">
        <f>L31/$C31</f>
        <v>5.1806363858606021E-2</v>
      </c>
      <c r="N31" s="83">
        <f>SUM(N32:N42)</f>
        <v>0</v>
      </c>
      <c r="O31" s="31">
        <f>N31/$C31</f>
        <v>0</v>
      </c>
      <c r="P31" s="51">
        <f>SUM(P32:P42)</f>
        <v>19586.939999999999</v>
      </c>
      <c r="Q31" s="55">
        <f>P31/$C31</f>
        <v>0.12466422437668809</v>
      </c>
      <c r="R31" s="28">
        <f>SUM(R32:R42)</f>
        <v>0</v>
      </c>
      <c r="S31" s="31">
        <f>R31/$C31</f>
        <v>0</v>
      </c>
      <c r="T31" s="51">
        <f>SUM(T32:T42)</f>
        <v>8139.6900000000014</v>
      </c>
      <c r="U31" s="87">
        <f>T31/$C31</f>
        <v>5.1806363858606021E-2</v>
      </c>
      <c r="V31" s="28">
        <f>SUM(V32:V42)</f>
        <v>0</v>
      </c>
      <c r="W31" s="31">
        <f>V31/$C31</f>
        <v>0</v>
      </c>
      <c r="X31" s="51">
        <f>SUM(X32:X42)</f>
        <v>19586.939999999999</v>
      </c>
      <c r="Y31" s="55">
        <f>X31/$C31</f>
        <v>0.12466422437668809</v>
      </c>
      <c r="Z31" s="28">
        <f>SUM(Z32:Z42)</f>
        <v>0</v>
      </c>
      <c r="AA31" s="31">
        <f>Z31/$C31</f>
        <v>0</v>
      </c>
      <c r="AB31" s="51">
        <f>SUM(AB32:AB42)</f>
        <v>8139.6900000000014</v>
      </c>
      <c r="AC31" s="31">
        <f>AB31/$C31</f>
        <v>5.1806363858606021E-2</v>
      </c>
      <c r="AD31" s="83">
        <f>SUM(AD32:AD42)</f>
        <v>0</v>
      </c>
      <c r="AE31" s="31">
        <f>AD31/$C31</f>
        <v>0</v>
      </c>
      <c r="AF31" s="51">
        <f>SUM(AF32:AF42)</f>
        <v>19586.939999999999</v>
      </c>
      <c r="AG31" s="55">
        <f>AF31/$C31</f>
        <v>0.12466422437668809</v>
      </c>
      <c r="AH31" s="28">
        <f>SUM(AH32:AH42)</f>
        <v>0</v>
      </c>
      <c r="AI31" s="31">
        <f>AH31/$C31</f>
        <v>0</v>
      </c>
      <c r="AJ31" s="51">
        <f>SUM(AJ32:AJ42)</f>
        <v>8139.6900000000014</v>
      </c>
      <c r="AK31" s="31">
        <f>AJ31/$C31</f>
        <v>5.1806363858606021E-2</v>
      </c>
      <c r="AL31" s="83">
        <f>SUM(AL32:AL42)</f>
        <v>0</v>
      </c>
      <c r="AM31" s="31">
        <f>AL31/$C31</f>
        <v>0</v>
      </c>
      <c r="AN31" s="51">
        <f>SUM(AN32:AN42)</f>
        <v>19586.939999999999</v>
      </c>
      <c r="AO31" s="55">
        <f>AN31/$C31</f>
        <v>0.12466422437668809</v>
      </c>
      <c r="AP31" s="28">
        <f>SUM(AP32:AP42)</f>
        <v>0</v>
      </c>
      <c r="AQ31" s="31">
        <f>AP31/$C31</f>
        <v>0</v>
      </c>
      <c r="AR31" s="51">
        <f>SUM(AR32:AR42)</f>
        <v>8139.6900000000014</v>
      </c>
      <c r="AS31" s="87">
        <f>AR31/$C31</f>
        <v>5.1806363858606021E-2</v>
      </c>
      <c r="AT31" s="83">
        <f>SUM(AT32:AT42)</f>
        <v>0</v>
      </c>
      <c r="AU31" s="31">
        <f>AT31/$C31</f>
        <v>0</v>
      </c>
      <c r="AV31" s="51">
        <f>SUM(AV32:AV42)</f>
        <v>13057.96</v>
      </c>
      <c r="AW31" s="55">
        <f>AV31/$C31</f>
        <v>8.3109482917792063E-2</v>
      </c>
      <c r="AX31" s="28">
        <f>SUM(AX32:AX42)</f>
        <v>0</v>
      </c>
      <c r="AY31" s="31">
        <f>AX31/$C31</f>
        <v>0</v>
      </c>
      <c r="AZ31" s="51">
        <f>SUM(AZ32:AZ42)</f>
        <v>5426.46</v>
      </c>
      <c r="BA31" s="87">
        <f>AZ31/$C31</f>
        <v>3.453757590573734E-2</v>
      </c>
    </row>
    <row r="32" spans="1:53" ht="36" customHeight="1" x14ac:dyDescent="0.2">
      <c r="A32" s="5" t="s">
        <v>37</v>
      </c>
      <c r="B32" s="5" t="s">
        <v>148</v>
      </c>
      <c r="C32" s="32">
        <v>50851.08</v>
      </c>
      <c r="D32" s="32"/>
      <c r="E32" s="6"/>
      <c r="F32" s="81" t="s">
        <v>4</v>
      </c>
      <c r="G32" s="34"/>
      <c r="H32" s="70">
        <f t="shared" ref="H32" si="87">$C32*I32</f>
        <v>8973.7200000000012</v>
      </c>
      <c r="I32" s="57">
        <f t="shared" ref="I32:I34" si="88">3/17</f>
        <v>0.17647058823529413</v>
      </c>
      <c r="J32" s="17"/>
      <c r="K32" s="34" t="s">
        <v>4</v>
      </c>
      <c r="L32" s="49"/>
      <c r="M32" s="88" t="s">
        <v>4</v>
      </c>
      <c r="N32" s="81" t="s">
        <v>4</v>
      </c>
      <c r="O32" s="34"/>
      <c r="P32" s="70">
        <f t="shared" ref="P32:P34" si="89">$C32*Q32</f>
        <v>8973.7200000000012</v>
      </c>
      <c r="Q32" s="57">
        <f t="shared" ref="Q32:Q34" si="90">3/17</f>
        <v>0.17647058823529413</v>
      </c>
      <c r="R32" s="17"/>
      <c r="S32" s="34" t="s">
        <v>4</v>
      </c>
      <c r="T32" s="49"/>
      <c r="U32" s="88" t="s">
        <v>4</v>
      </c>
      <c r="V32" s="32" t="s">
        <v>4</v>
      </c>
      <c r="W32" s="34"/>
      <c r="X32" s="70">
        <f t="shared" ref="X32:X34" si="91">$C32*Y32</f>
        <v>8973.7200000000012</v>
      </c>
      <c r="Y32" s="57">
        <f t="shared" ref="Y32:Y34" si="92">3/17</f>
        <v>0.17647058823529413</v>
      </c>
      <c r="Z32" s="17"/>
      <c r="AA32" s="34" t="s">
        <v>4</v>
      </c>
      <c r="AB32" s="49"/>
      <c r="AC32" s="34" t="s">
        <v>4</v>
      </c>
      <c r="AD32" s="81" t="s">
        <v>4</v>
      </c>
      <c r="AE32" s="34"/>
      <c r="AF32" s="70">
        <f t="shared" ref="AF32:AF34" si="93">$C32*AG32</f>
        <v>8973.7200000000012</v>
      </c>
      <c r="AG32" s="57">
        <f t="shared" ref="AG32:AG34" si="94">3/17</f>
        <v>0.17647058823529413</v>
      </c>
      <c r="AH32" s="17"/>
      <c r="AI32" s="34" t="s">
        <v>4</v>
      </c>
      <c r="AJ32" s="49"/>
      <c r="AK32" s="34" t="s">
        <v>4</v>
      </c>
      <c r="AL32" s="81" t="s">
        <v>4</v>
      </c>
      <c r="AM32" s="34"/>
      <c r="AN32" s="70">
        <f t="shared" ref="AN32:AN34" si="95">$C32*AO32</f>
        <v>8973.7200000000012</v>
      </c>
      <c r="AO32" s="57">
        <f t="shared" ref="AO32:AO34" si="96">3/17</f>
        <v>0.17647058823529413</v>
      </c>
      <c r="AP32" s="17"/>
      <c r="AQ32" s="34" t="s">
        <v>4</v>
      </c>
      <c r="AR32" s="49"/>
      <c r="AS32" s="88" t="s">
        <v>4</v>
      </c>
      <c r="AT32" s="81" t="s">
        <v>4</v>
      </c>
      <c r="AU32" s="34"/>
      <c r="AV32" s="70">
        <f t="shared" ref="AV32:AV34" si="97">$C32*AW32</f>
        <v>5982.4800000000005</v>
      </c>
      <c r="AW32" s="57">
        <f t="shared" ref="AW32:AW34" si="98">2/17</f>
        <v>0.11764705882352941</v>
      </c>
      <c r="AX32" s="17"/>
      <c r="AY32" s="34" t="s">
        <v>4</v>
      </c>
      <c r="AZ32" s="49"/>
      <c r="BA32" s="88" t="s">
        <v>4</v>
      </c>
    </row>
    <row r="33" spans="1:53" ht="36" customHeight="1" x14ac:dyDescent="0.2">
      <c r="A33" s="5" t="s">
        <v>38</v>
      </c>
      <c r="B33" s="5" t="s">
        <v>149</v>
      </c>
      <c r="C33" s="32">
        <v>15131.7</v>
      </c>
      <c r="D33" s="32"/>
      <c r="E33" s="6"/>
      <c r="F33" s="81" t="s">
        <v>4</v>
      </c>
      <c r="G33" s="34"/>
      <c r="H33" s="70">
        <f t="shared" ref="H33" si="99">$C33*I33</f>
        <v>2670.3</v>
      </c>
      <c r="I33" s="57">
        <f t="shared" si="88"/>
        <v>0.17647058823529413</v>
      </c>
      <c r="J33" s="17"/>
      <c r="K33" s="34" t="s">
        <v>4</v>
      </c>
      <c r="L33" s="49"/>
      <c r="M33" s="88" t="s">
        <v>4</v>
      </c>
      <c r="N33" s="81" t="s">
        <v>4</v>
      </c>
      <c r="O33" s="34"/>
      <c r="P33" s="70">
        <f t="shared" si="89"/>
        <v>2670.3</v>
      </c>
      <c r="Q33" s="57">
        <f t="shared" si="90"/>
        <v>0.17647058823529413</v>
      </c>
      <c r="R33" s="17"/>
      <c r="S33" s="34" t="s">
        <v>4</v>
      </c>
      <c r="T33" s="49"/>
      <c r="U33" s="88" t="s">
        <v>4</v>
      </c>
      <c r="V33" s="32" t="s">
        <v>4</v>
      </c>
      <c r="W33" s="34"/>
      <c r="X33" s="70">
        <f t="shared" si="91"/>
        <v>2670.3</v>
      </c>
      <c r="Y33" s="57">
        <f t="shared" si="92"/>
        <v>0.17647058823529413</v>
      </c>
      <c r="Z33" s="17"/>
      <c r="AA33" s="34" t="s">
        <v>4</v>
      </c>
      <c r="AB33" s="49"/>
      <c r="AC33" s="34" t="s">
        <v>4</v>
      </c>
      <c r="AD33" s="81" t="s">
        <v>4</v>
      </c>
      <c r="AE33" s="34"/>
      <c r="AF33" s="70">
        <f t="shared" si="93"/>
        <v>2670.3</v>
      </c>
      <c r="AG33" s="57">
        <f t="shared" si="94"/>
        <v>0.17647058823529413</v>
      </c>
      <c r="AH33" s="17"/>
      <c r="AI33" s="34" t="s">
        <v>4</v>
      </c>
      <c r="AJ33" s="49"/>
      <c r="AK33" s="34" t="s">
        <v>4</v>
      </c>
      <c r="AL33" s="81" t="s">
        <v>4</v>
      </c>
      <c r="AM33" s="34"/>
      <c r="AN33" s="70">
        <f t="shared" si="95"/>
        <v>2670.3</v>
      </c>
      <c r="AO33" s="57">
        <f t="shared" si="96"/>
        <v>0.17647058823529413</v>
      </c>
      <c r="AP33" s="17"/>
      <c r="AQ33" s="34" t="s">
        <v>4</v>
      </c>
      <c r="AR33" s="49"/>
      <c r="AS33" s="88" t="s">
        <v>4</v>
      </c>
      <c r="AT33" s="81" t="s">
        <v>4</v>
      </c>
      <c r="AU33" s="34"/>
      <c r="AV33" s="70">
        <f t="shared" si="97"/>
        <v>1780.2</v>
      </c>
      <c r="AW33" s="57">
        <f t="shared" si="98"/>
        <v>0.11764705882352941</v>
      </c>
      <c r="AX33" s="17"/>
      <c r="AY33" s="34" t="s">
        <v>4</v>
      </c>
      <c r="AZ33" s="49"/>
      <c r="BA33" s="88" t="s">
        <v>4</v>
      </c>
    </row>
    <row r="34" spans="1:53" ht="48" customHeight="1" x14ac:dyDescent="0.2">
      <c r="A34" s="5" t="s">
        <v>39</v>
      </c>
      <c r="B34" s="5" t="s">
        <v>150</v>
      </c>
      <c r="C34" s="32">
        <v>35376.49</v>
      </c>
      <c r="D34" s="32"/>
      <c r="E34" s="6"/>
      <c r="F34" s="81" t="s">
        <v>4</v>
      </c>
      <c r="G34" s="34"/>
      <c r="H34" s="70">
        <f t="shared" ref="H34" si="100">$C34*I34</f>
        <v>6242.91</v>
      </c>
      <c r="I34" s="57">
        <f t="shared" si="88"/>
        <v>0.17647058823529413</v>
      </c>
      <c r="J34" s="17"/>
      <c r="K34" s="34" t="s">
        <v>4</v>
      </c>
      <c r="L34" s="49"/>
      <c r="M34" s="88" t="s">
        <v>4</v>
      </c>
      <c r="N34" s="81" t="s">
        <v>4</v>
      </c>
      <c r="O34" s="34"/>
      <c r="P34" s="70">
        <f t="shared" si="89"/>
        <v>6242.91</v>
      </c>
      <c r="Q34" s="57">
        <f t="shared" si="90"/>
        <v>0.17647058823529413</v>
      </c>
      <c r="R34" s="17"/>
      <c r="S34" s="34" t="s">
        <v>4</v>
      </c>
      <c r="T34" s="49"/>
      <c r="U34" s="88" t="s">
        <v>4</v>
      </c>
      <c r="V34" s="32" t="s">
        <v>4</v>
      </c>
      <c r="W34" s="34"/>
      <c r="X34" s="70">
        <f t="shared" si="91"/>
        <v>6242.91</v>
      </c>
      <c r="Y34" s="57">
        <f t="shared" si="92"/>
        <v>0.17647058823529413</v>
      </c>
      <c r="Z34" s="17"/>
      <c r="AA34" s="34" t="s">
        <v>4</v>
      </c>
      <c r="AB34" s="49"/>
      <c r="AC34" s="34" t="s">
        <v>4</v>
      </c>
      <c r="AD34" s="81" t="s">
        <v>4</v>
      </c>
      <c r="AE34" s="34"/>
      <c r="AF34" s="70">
        <f t="shared" si="93"/>
        <v>6242.91</v>
      </c>
      <c r="AG34" s="57">
        <f t="shared" si="94"/>
        <v>0.17647058823529413</v>
      </c>
      <c r="AH34" s="17"/>
      <c r="AI34" s="34" t="s">
        <v>4</v>
      </c>
      <c r="AJ34" s="49"/>
      <c r="AK34" s="34" t="s">
        <v>4</v>
      </c>
      <c r="AL34" s="81" t="s">
        <v>4</v>
      </c>
      <c r="AM34" s="34"/>
      <c r="AN34" s="70">
        <f t="shared" si="95"/>
        <v>6242.91</v>
      </c>
      <c r="AO34" s="57">
        <f t="shared" si="96"/>
        <v>0.17647058823529413</v>
      </c>
      <c r="AP34" s="17"/>
      <c r="AQ34" s="34" t="s">
        <v>4</v>
      </c>
      <c r="AR34" s="49"/>
      <c r="AS34" s="88" t="s">
        <v>4</v>
      </c>
      <c r="AT34" s="81" t="s">
        <v>4</v>
      </c>
      <c r="AU34" s="34"/>
      <c r="AV34" s="70">
        <f t="shared" si="97"/>
        <v>4161.9399999999996</v>
      </c>
      <c r="AW34" s="57">
        <f t="shared" si="98"/>
        <v>0.11764705882352941</v>
      </c>
      <c r="AX34" s="17"/>
      <c r="AY34" s="34" t="s">
        <v>4</v>
      </c>
      <c r="AZ34" s="49"/>
      <c r="BA34" s="88" t="s">
        <v>4</v>
      </c>
    </row>
    <row r="35" spans="1:53" ht="65.25" customHeight="1" x14ac:dyDescent="0.2">
      <c r="A35" s="5" t="s">
        <v>40</v>
      </c>
      <c r="B35" s="5" t="s">
        <v>151</v>
      </c>
      <c r="C35" s="32">
        <v>38610.910000000003</v>
      </c>
      <c r="D35" s="32"/>
      <c r="E35" s="6"/>
      <c r="F35" s="81" t="s">
        <v>4</v>
      </c>
      <c r="G35" s="34"/>
      <c r="H35" s="49"/>
      <c r="I35" s="56" t="s">
        <v>4</v>
      </c>
      <c r="J35" s="32"/>
      <c r="K35" s="34" t="s">
        <v>4</v>
      </c>
      <c r="L35" s="70">
        <f t="shared" ref="L35" si="101">$C35*M35</f>
        <v>6813.6900000000014</v>
      </c>
      <c r="M35" s="90">
        <f t="shared" ref="M35:M36" si="102">3/17</f>
        <v>0.17647058823529413</v>
      </c>
      <c r="N35" s="81" t="s">
        <v>4</v>
      </c>
      <c r="O35" s="34"/>
      <c r="P35" s="49"/>
      <c r="Q35" s="56" t="s">
        <v>4</v>
      </c>
      <c r="R35" s="32"/>
      <c r="S35" s="34" t="s">
        <v>4</v>
      </c>
      <c r="T35" s="70">
        <f t="shared" ref="T35:T36" si="103">$C35*U35</f>
        <v>6813.6900000000014</v>
      </c>
      <c r="U35" s="90">
        <f t="shared" ref="U35:U36" si="104">3/17</f>
        <v>0.17647058823529413</v>
      </c>
      <c r="V35" s="32" t="s">
        <v>4</v>
      </c>
      <c r="W35" s="34"/>
      <c r="X35" s="49"/>
      <c r="Y35" s="56" t="s">
        <v>4</v>
      </c>
      <c r="Z35" s="32"/>
      <c r="AA35" s="34" t="s">
        <v>4</v>
      </c>
      <c r="AB35" s="70">
        <f t="shared" ref="AB35:AB36" si="105">$C35*AC35</f>
        <v>6813.6900000000014</v>
      </c>
      <c r="AC35" s="35">
        <f t="shared" ref="AC35:AC36" si="106">3/17</f>
        <v>0.17647058823529413</v>
      </c>
      <c r="AD35" s="81" t="s">
        <v>4</v>
      </c>
      <c r="AE35" s="34"/>
      <c r="AF35" s="49"/>
      <c r="AG35" s="56" t="s">
        <v>4</v>
      </c>
      <c r="AH35" s="32"/>
      <c r="AI35" s="34" t="s">
        <v>4</v>
      </c>
      <c r="AJ35" s="70">
        <f t="shared" ref="AJ35:AJ36" si="107">$C35*AK35</f>
        <v>6813.6900000000014</v>
      </c>
      <c r="AK35" s="35">
        <f t="shared" ref="AK35:AK36" si="108">3/17</f>
        <v>0.17647058823529413</v>
      </c>
      <c r="AL35" s="81" t="s">
        <v>4</v>
      </c>
      <c r="AM35" s="34"/>
      <c r="AN35" s="49"/>
      <c r="AO35" s="56" t="s">
        <v>4</v>
      </c>
      <c r="AP35" s="32"/>
      <c r="AQ35" s="34" t="s">
        <v>4</v>
      </c>
      <c r="AR35" s="70">
        <f t="shared" ref="AR35:AR36" si="109">$C35*AS35</f>
        <v>6813.6900000000014</v>
      </c>
      <c r="AS35" s="90">
        <f t="shared" ref="AS35:AS36" si="110">3/17</f>
        <v>0.17647058823529413</v>
      </c>
      <c r="AT35" s="81" t="s">
        <v>4</v>
      </c>
      <c r="AU35" s="34"/>
      <c r="AV35" s="49"/>
      <c r="AW35" s="56" t="s">
        <v>4</v>
      </c>
      <c r="AX35" s="32"/>
      <c r="AY35" s="34" t="s">
        <v>4</v>
      </c>
      <c r="AZ35" s="70">
        <f t="shared" ref="AZ35:AZ36" si="111">$C35*BA35</f>
        <v>4542.46</v>
      </c>
      <c r="BA35" s="90">
        <f t="shared" ref="BA35:BA36" si="112">2/17</f>
        <v>0.11764705882352941</v>
      </c>
    </row>
    <row r="36" spans="1:53" ht="26.25" customHeight="1" x14ac:dyDescent="0.2">
      <c r="A36" s="5" t="s">
        <v>41</v>
      </c>
      <c r="B36" s="5" t="s">
        <v>152</v>
      </c>
      <c r="C36" s="32">
        <v>7514</v>
      </c>
      <c r="D36" s="32"/>
      <c r="E36" s="6"/>
      <c r="F36" s="81" t="s">
        <v>4</v>
      </c>
      <c r="G36" s="34"/>
      <c r="H36" s="49"/>
      <c r="I36" s="56" t="s">
        <v>4</v>
      </c>
      <c r="J36" s="32"/>
      <c r="K36" s="34" t="s">
        <v>4</v>
      </c>
      <c r="L36" s="70">
        <f t="shared" ref="L36" si="113">$C36*M36</f>
        <v>1326</v>
      </c>
      <c r="M36" s="90">
        <f t="shared" si="102"/>
        <v>0.17647058823529413</v>
      </c>
      <c r="N36" s="81" t="s">
        <v>4</v>
      </c>
      <c r="O36" s="34"/>
      <c r="P36" s="49"/>
      <c r="Q36" s="56" t="s">
        <v>4</v>
      </c>
      <c r="R36" s="32"/>
      <c r="S36" s="34" t="s">
        <v>4</v>
      </c>
      <c r="T36" s="70">
        <f t="shared" si="103"/>
        <v>1326</v>
      </c>
      <c r="U36" s="90">
        <f t="shared" si="104"/>
        <v>0.17647058823529413</v>
      </c>
      <c r="V36" s="32" t="s">
        <v>4</v>
      </c>
      <c r="W36" s="34"/>
      <c r="X36" s="49"/>
      <c r="Y36" s="56" t="s">
        <v>4</v>
      </c>
      <c r="Z36" s="32"/>
      <c r="AA36" s="34" t="s">
        <v>4</v>
      </c>
      <c r="AB36" s="70">
        <f t="shared" si="105"/>
        <v>1326</v>
      </c>
      <c r="AC36" s="35">
        <f t="shared" si="106"/>
        <v>0.17647058823529413</v>
      </c>
      <c r="AD36" s="81" t="s">
        <v>4</v>
      </c>
      <c r="AE36" s="34"/>
      <c r="AF36" s="49"/>
      <c r="AG36" s="56" t="s">
        <v>4</v>
      </c>
      <c r="AH36" s="32"/>
      <c r="AI36" s="34" t="s">
        <v>4</v>
      </c>
      <c r="AJ36" s="70">
        <f t="shared" si="107"/>
        <v>1326</v>
      </c>
      <c r="AK36" s="35">
        <f t="shared" si="108"/>
        <v>0.17647058823529413</v>
      </c>
      <c r="AL36" s="81" t="s">
        <v>4</v>
      </c>
      <c r="AM36" s="34"/>
      <c r="AN36" s="49"/>
      <c r="AO36" s="56" t="s">
        <v>4</v>
      </c>
      <c r="AP36" s="32"/>
      <c r="AQ36" s="34" t="s">
        <v>4</v>
      </c>
      <c r="AR36" s="70">
        <f t="shared" si="109"/>
        <v>1326</v>
      </c>
      <c r="AS36" s="90">
        <f t="shared" si="110"/>
        <v>0.17647058823529413</v>
      </c>
      <c r="AT36" s="81" t="s">
        <v>4</v>
      </c>
      <c r="AU36" s="34"/>
      <c r="AV36" s="49"/>
      <c r="AW36" s="56" t="s">
        <v>4</v>
      </c>
      <c r="AX36" s="32"/>
      <c r="AY36" s="34" t="s">
        <v>4</v>
      </c>
      <c r="AZ36" s="70">
        <f t="shared" si="111"/>
        <v>884</v>
      </c>
      <c r="BA36" s="90">
        <f t="shared" si="112"/>
        <v>0.11764705882352941</v>
      </c>
    </row>
    <row r="37" spans="1:53" ht="36" customHeight="1" x14ac:dyDescent="0.2">
      <c r="A37" s="5" t="s">
        <v>42</v>
      </c>
      <c r="B37" s="5" t="s">
        <v>153</v>
      </c>
      <c r="C37" s="32">
        <v>2436.7800000000002</v>
      </c>
      <c r="D37" s="32"/>
      <c r="E37" s="6"/>
      <c r="F37" s="81" t="s">
        <v>4</v>
      </c>
      <c r="G37" s="34"/>
      <c r="H37" s="70">
        <f t="shared" ref="H37" si="114">$C37*I37</f>
        <v>430.02000000000004</v>
      </c>
      <c r="I37" s="57">
        <f t="shared" ref="I37:I42" si="115">3/17</f>
        <v>0.17647058823529413</v>
      </c>
      <c r="J37" s="17"/>
      <c r="K37" s="34" t="s">
        <v>4</v>
      </c>
      <c r="L37" s="49"/>
      <c r="M37" s="88" t="s">
        <v>4</v>
      </c>
      <c r="N37" s="81" t="s">
        <v>4</v>
      </c>
      <c r="O37" s="34"/>
      <c r="P37" s="70">
        <f t="shared" ref="P37:P42" si="116">$C37*Q37</f>
        <v>430.02000000000004</v>
      </c>
      <c r="Q37" s="57">
        <f t="shared" ref="Q37:Q42" si="117">3/17</f>
        <v>0.17647058823529413</v>
      </c>
      <c r="R37" s="17"/>
      <c r="S37" s="34" t="s">
        <v>4</v>
      </c>
      <c r="T37" s="49"/>
      <c r="U37" s="88" t="s">
        <v>4</v>
      </c>
      <c r="V37" s="32" t="s">
        <v>4</v>
      </c>
      <c r="W37" s="34"/>
      <c r="X37" s="70">
        <f t="shared" ref="X37:X42" si="118">$C37*Y37</f>
        <v>430.02000000000004</v>
      </c>
      <c r="Y37" s="57">
        <f t="shared" ref="Y37:Y42" si="119">3/17</f>
        <v>0.17647058823529413</v>
      </c>
      <c r="Z37" s="17"/>
      <c r="AA37" s="34" t="s">
        <v>4</v>
      </c>
      <c r="AB37" s="49"/>
      <c r="AC37" s="34" t="s">
        <v>4</v>
      </c>
      <c r="AD37" s="81" t="s">
        <v>4</v>
      </c>
      <c r="AE37" s="34"/>
      <c r="AF37" s="70">
        <f t="shared" ref="AF37:AF42" si="120">$C37*AG37</f>
        <v>430.02000000000004</v>
      </c>
      <c r="AG37" s="57">
        <f t="shared" ref="AG37:AG42" si="121">3/17</f>
        <v>0.17647058823529413</v>
      </c>
      <c r="AH37" s="17"/>
      <c r="AI37" s="34" t="s">
        <v>4</v>
      </c>
      <c r="AJ37" s="49"/>
      <c r="AK37" s="34" t="s">
        <v>4</v>
      </c>
      <c r="AL37" s="81" t="s">
        <v>4</v>
      </c>
      <c r="AM37" s="34"/>
      <c r="AN37" s="70">
        <f t="shared" ref="AN37:AN42" si="122">$C37*AO37</f>
        <v>430.02000000000004</v>
      </c>
      <c r="AO37" s="57">
        <f t="shared" ref="AO37:AO42" si="123">3/17</f>
        <v>0.17647058823529413</v>
      </c>
      <c r="AP37" s="17"/>
      <c r="AQ37" s="34" t="s">
        <v>4</v>
      </c>
      <c r="AR37" s="49"/>
      <c r="AS37" s="88" t="s">
        <v>4</v>
      </c>
      <c r="AT37" s="81" t="s">
        <v>4</v>
      </c>
      <c r="AU37" s="34"/>
      <c r="AV37" s="70">
        <f t="shared" ref="AV37:AV42" si="124">$C37*AW37</f>
        <v>286.68</v>
      </c>
      <c r="AW37" s="57">
        <f t="shared" ref="AW37:AW42" si="125">2/17</f>
        <v>0.11764705882352941</v>
      </c>
      <c r="AX37" s="17"/>
      <c r="AY37" s="34" t="s">
        <v>4</v>
      </c>
      <c r="AZ37" s="49"/>
      <c r="BA37" s="88" t="s">
        <v>4</v>
      </c>
    </row>
    <row r="38" spans="1:53" ht="24" customHeight="1" x14ac:dyDescent="0.2">
      <c r="A38" s="5" t="s">
        <v>43</v>
      </c>
      <c r="B38" s="5" t="s">
        <v>154</v>
      </c>
      <c r="C38" s="32">
        <v>569.16</v>
      </c>
      <c r="D38" s="32"/>
      <c r="E38" s="6"/>
      <c r="F38" s="81" t="s">
        <v>4</v>
      </c>
      <c r="G38" s="34"/>
      <c r="H38" s="70">
        <f t="shared" ref="H38" si="126">$C38*I38</f>
        <v>100.44</v>
      </c>
      <c r="I38" s="57">
        <f t="shared" si="115"/>
        <v>0.17647058823529413</v>
      </c>
      <c r="J38" s="17"/>
      <c r="K38" s="34" t="s">
        <v>4</v>
      </c>
      <c r="L38" s="49"/>
      <c r="M38" s="88" t="s">
        <v>4</v>
      </c>
      <c r="N38" s="81" t="s">
        <v>4</v>
      </c>
      <c r="O38" s="34"/>
      <c r="P38" s="70">
        <f t="shared" si="116"/>
        <v>100.44</v>
      </c>
      <c r="Q38" s="57">
        <f t="shared" si="117"/>
        <v>0.17647058823529413</v>
      </c>
      <c r="R38" s="17"/>
      <c r="S38" s="34" t="s">
        <v>4</v>
      </c>
      <c r="T38" s="49"/>
      <c r="U38" s="88" t="s">
        <v>4</v>
      </c>
      <c r="V38" s="32" t="s">
        <v>4</v>
      </c>
      <c r="W38" s="34"/>
      <c r="X38" s="70">
        <f t="shared" si="118"/>
        <v>100.44</v>
      </c>
      <c r="Y38" s="57">
        <f t="shared" si="119"/>
        <v>0.17647058823529413</v>
      </c>
      <c r="Z38" s="17"/>
      <c r="AA38" s="34" t="s">
        <v>4</v>
      </c>
      <c r="AB38" s="49"/>
      <c r="AC38" s="34" t="s">
        <v>4</v>
      </c>
      <c r="AD38" s="81" t="s">
        <v>4</v>
      </c>
      <c r="AE38" s="34"/>
      <c r="AF38" s="70">
        <f t="shared" si="120"/>
        <v>100.44</v>
      </c>
      <c r="AG38" s="57">
        <f t="shared" si="121"/>
        <v>0.17647058823529413</v>
      </c>
      <c r="AH38" s="17"/>
      <c r="AI38" s="34" t="s">
        <v>4</v>
      </c>
      <c r="AJ38" s="49"/>
      <c r="AK38" s="34" t="s">
        <v>4</v>
      </c>
      <c r="AL38" s="81" t="s">
        <v>4</v>
      </c>
      <c r="AM38" s="34"/>
      <c r="AN38" s="70">
        <f t="shared" si="122"/>
        <v>100.44</v>
      </c>
      <c r="AO38" s="57">
        <f t="shared" si="123"/>
        <v>0.17647058823529413</v>
      </c>
      <c r="AP38" s="17"/>
      <c r="AQ38" s="34" t="s">
        <v>4</v>
      </c>
      <c r="AR38" s="49"/>
      <c r="AS38" s="88" t="s">
        <v>4</v>
      </c>
      <c r="AT38" s="81" t="s">
        <v>4</v>
      </c>
      <c r="AU38" s="34"/>
      <c r="AV38" s="70">
        <f t="shared" si="124"/>
        <v>66.959999999999994</v>
      </c>
      <c r="AW38" s="57">
        <f t="shared" si="125"/>
        <v>0.11764705882352941</v>
      </c>
      <c r="AX38" s="17"/>
      <c r="AY38" s="34" t="s">
        <v>4</v>
      </c>
      <c r="AZ38" s="49"/>
      <c r="BA38" s="88" t="s">
        <v>4</v>
      </c>
    </row>
    <row r="39" spans="1:53" ht="24" customHeight="1" x14ac:dyDescent="0.2">
      <c r="A39" s="5" t="s">
        <v>44</v>
      </c>
      <c r="B39" s="5" t="s">
        <v>155</v>
      </c>
      <c r="C39" s="32">
        <v>823.48</v>
      </c>
      <c r="D39" s="32"/>
      <c r="E39" s="6"/>
      <c r="F39" s="81" t="s">
        <v>4</v>
      </c>
      <c r="G39" s="34"/>
      <c r="H39" s="70">
        <f t="shared" ref="H39" si="127">$C39*I39</f>
        <v>145.32000000000002</v>
      </c>
      <c r="I39" s="57">
        <f t="shared" si="115"/>
        <v>0.17647058823529413</v>
      </c>
      <c r="J39" s="17"/>
      <c r="K39" s="34" t="s">
        <v>4</v>
      </c>
      <c r="L39" s="49"/>
      <c r="M39" s="88" t="s">
        <v>4</v>
      </c>
      <c r="N39" s="81" t="s">
        <v>4</v>
      </c>
      <c r="O39" s="34"/>
      <c r="P39" s="70">
        <f t="shared" si="116"/>
        <v>145.32000000000002</v>
      </c>
      <c r="Q39" s="57">
        <f t="shared" si="117"/>
        <v>0.17647058823529413</v>
      </c>
      <c r="R39" s="17"/>
      <c r="S39" s="34" t="s">
        <v>4</v>
      </c>
      <c r="T39" s="49"/>
      <c r="U39" s="88" t="s">
        <v>4</v>
      </c>
      <c r="V39" s="32" t="s">
        <v>4</v>
      </c>
      <c r="W39" s="34"/>
      <c r="X39" s="70">
        <f t="shared" si="118"/>
        <v>145.32000000000002</v>
      </c>
      <c r="Y39" s="57">
        <f t="shared" si="119"/>
        <v>0.17647058823529413</v>
      </c>
      <c r="Z39" s="17"/>
      <c r="AA39" s="34" t="s">
        <v>4</v>
      </c>
      <c r="AB39" s="49"/>
      <c r="AC39" s="34" t="s">
        <v>4</v>
      </c>
      <c r="AD39" s="81" t="s">
        <v>4</v>
      </c>
      <c r="AE39" s="34"/>
      <c r="AF39" s="70">
        <f t="shared" si="120"/>
        <v>145.32000000000002</v>
      </c>
      <c r="AG39" s="57">
        <f t="shared" si="121"/>
        <v>0.17647058823529413</v>
      </c>
      <c r="AH39" s="17"/>
      <c r="AI39" s="34" t="s">
        <v>4</v>
      </c>
      <c r="AJ39" s="49"/>
      <c r="AK39" s="34" t="s">
        <v>4</v>
      </c>
      <c r="AL39" s="81" t="s">
        <v>4</v>
      </c>
      <c r="AM39" s="34"/>
      <c r="AN39" s="70">
        <f t="shared" si="122"/>
        <v>145.32000000000002</v>
      </c>
      <c r="AO39" s="57">
        <f t="shared" si="123"/>
        <v>0.17647058823529413</v>
      </c>
      <c r="AP39" s="17"/>
      <c r="AQ39" s="34" t="s">
        <v>4</v>
      </c>
      <c r="AR39" s="49"/>
      <c r="AS39" s="88" t="s">
        <v>4</v>
      </c>
      <c r="AT39" s="81" t="s">
        <v>4</v>
      </c>
      <c r="AU39" s="34"/>
      <c r="AV39" s="70">
        <f t="shared" si="124"/>
        <v>96.88</v>
      </c>
      <c r="AW39" s="57">
        <f t="shared" si="125"/>
        <v>0.11764705882352941</v>
      </c>
      <c r="AX39" s="17"/>
      <c r="AY39" s="34" t="s">
        <v>4</v>
      </c>
      <c r="AZ39" s="49"/>
      <c r="BA39" s="88" t="s">
        <v>4</v>
      </c>
    </row>
    <row r="40" spans="1:53" ht="24" customHeight="1" x14ac:dyDescent="0.2">
      <c r="A40" s="5" t="s">
        <v>44</v>
      </c>
      <c r="B40" s="5" t="s">
        <v>156</v>
      </c>
      <c r="C40" s="32">
        <v>226.27</v>
      </c>
      <c r="D40" s="32"/>
      <c r="E40" s="6"/>
      <c r="F40" s="81" t="s">
        <v>4</v>
      </c>
      <c r="G40" s="34"/>
      <c r="H40" s="70">
        <f t="shared" ref="H40" si="128">$C40*I40</f>
        <v>39.930000000000007</v>
      </c>
      <c r="I40" s="57">
        <f t="shared" si="115"/>
        <v>0.17647058823529413</v>
      </c>
      <c r="J40" s="17"/>
      <c r="K40" s="34" t="s">
        <v>4</v>
      </c>
      <c r="L40" s="49"/>
      <c r="M40" s="88" t="s">
        <v>4</v>
      </c>
      <c r="N40" s="81" t="s">
        <v>4</v>
      </c>
      <c r="O40" s="34"/>
      <c r="P40" s="70">
        <f t="shared" si="116"/>
        <v>39.930000000000007</v>
      </c>
      <c r="Q40" s="57">
        <f t="shared" si="117"/>
        <v>0.17647058823529413</v>
      </c>
      <c r="R40" s="17"/>
      <c r="S40" s="34" t="s">
        <v>4</v>
      </c>
      <c r="T40" s="49"/>
      <c r="U40" s="88" t="s">
        <v>4</v>
      </c>
      <c r="V40" s="32" t="s">
        <v>4</v>
      </c>
      <c r="W40" s="34"/>
      <c r="X40" s="70">
        <f t="shared" si="118"/>
        <v>39.930000000000007</v>
      </c>
      <c r="Y40" s="57">
        <f t="shared" si="119"/>
        <v>0.17647058823529413</v>
      </c>
      <c r="Z40" s="17"/>
      <c r="AA40" s="34" t="s">
        <v>4</v>
      </c>
      <c r="AB40" s="49"/>
      <c r="AC40" s="34" t="s">
        <v>4</v>
      </c>
      <c r="AD40" s="81" t="s">
        <v>4</v>
      </c>
      <c r="AE40" s="34"/>
      <c r="AF40" s="70">
        <f t="shared" si="120"/>
        <v>39.930000000000007</v>
      </c>
      <c r="AG40" s="57">
        <f t="shared" si="121"/>
        <v>0.17647058823529413</v>
      </c>
      <c r="AH40" s="17"/>
      <c r="AI40" s="34" t="s">
        <v>4</v>
      </c>
      <c r="AJ40" s="49"/>
      <c r="AK40" s="34" t="s">
        <v>4</v>
      </c>
      <c r="AL40" s="81" t="s">
        <v>4</v>
      </c>
      <c r="AM40" s="34"/>
      <c r="AN40" s="70">
        <f t="shared" si="122"/>
        <v>39.930000000000007</v>
      </c>
      <c r="AO40" s="57">
        <f t="shared" si="123"/>
        <v>0.17647058823529413</v>
      </c>
      <c r="AP40" s="17"/>
      <c r="AQ40" s="34" t="s">
        <v>4</v>
      </c>
      <c r="AR40" s="49"/>
      <c r="AS40" s="88" t="s">
        <v>4</v>
      </c>
      <c r="AT40" s="81" t="s">
        <v>4</v>
      </c>
      <c r="AU40" s="34"/>
      <c r="AV40" s="70">
        <f t="shared" si="124"/>
        <v>26.62</v>
      </c>
      <c r="AW40" s="57">
        <f t="shared" si="125"/>
        <v>0.11764705882352941</v>
      </c>
      <c r="AX40" s="17"/>
      <c r="AY40" s="34" t="s">
        <v>4</v>
      </c>
      <c r="AZ40" s="49"/>
      <c r="BA40" s="88" t="s">
        <v>4</v>
      </c>
    </row>
    <row r="41" spans="1:53" ht="27.75" customHeight="1" x14ac:dyDescent="0.2">
      <c r="A41" s="5" t="s">
        <v>45</v>
      </c>
      <c r="B41" s="5" t="s">
        <v>157</v>
      </c>
      <c r="C41" s="32">
        <v>3978</v>
      </c>
      <c r="D41" s="32"/>
      <c r="E41" s="6"/>
      <c r="F41" s="81" t="s">
        <v>4</v>
      </c>
      <c r="G41" s="34"/>
      <c r="H41" s="70">
        <f t="shared" ref="H41" si="129">$C41*I41</f>
        <v>702</v>
      </c>
      <c r="I41" s="57">
        <f t="shared" si="115"/>
        <v>0.17647058823529413</v>
      </c>
      <c r="J41" s="17"/>
      <c r="K41" s="34" t="s">
        <v>4</v>
      </c>
      <c r="L41" s="49"/>
      <c r="M41" s="88" t="s">
        <v>4</v>
      </c>
      <c r="N41" s="81" t="s">
        <v>4</v>
      </c>
      <c r="O41" s="34"/>
      <c r="P41" s="70">
        <f t="shared" si="116"/>
        <v>702</v>
      </c>
      <c r="Q41" s="57">
        <f t="shared" si="117"/>
        <v>0.17647058823529413</v>
      </c>
      <c r="R41" s="17"/>
      <c r="S41" s="34" t="s">
        <v>4</v>
      </c>
      <c r="T41" s="49"/>
      <c r="U41" s="88" t="s">
        <v>4</v>
      </c>
      <c r="V41" s="32" t="s">
        <v>4</v>
      </c>
      <c r="W41" s="34"/>
      <c r="X41" s="70">
        <f t="shared" si="118"/>
        <v>702</v>
      </c>
      <c r="Y41" s="57">
        <f t="shared" si="119"/>
        <v>0.17647058823529413</v>
      </c>
      <c r="Z41" s="17"/>
      <c r="AA41" s="34" t="s">
        <v>4</v>
      </c>
      <c r="AB41" s="49"/>
      <c r="AC41" s="34" t="s">
        <v>4</v>
      </c>
      <c r="AD41" s="81" t="s">
        <v>4</v>
      </c>
      <c r="AE41" s="34"/>
      <c r="AF41" s="70">
        <f t="shared" si="120"/>
        <v>702</v>
      </c>
      <c r="AG41" s="57">
        <f t="shared" si="121"/>
        <v>0.17647058823529413</v>
      </c>
      <c r="AH41" s="17"/>
      <c r="AI41" s="34" t="s">
        <v>4</v>
      </c>
      <c r="AJ41" s="49"/>
      <c r="AK41" s="34" t="s">
        <v>4</v>
      </c>
      <c r="AL41" s="81" t="s">
        <v>4</v>
      </c>
      <c r="AM41" s="34"/>
      <c r="AN41" s="70">
        <f t="shared" si="122"/>
        <v>702</v>
      </c>
      <c r="AO41" s="57">
        <f t="shared" si="123"/>
        <v>0.17647058823529413</v>
      </c>
      <c r="AP41" s="17"/>
      <c r="AQ41" s="34" t="s">
        <v>4</v>
      </c>
      <c r="AR41" s="49"/>
      <c r="AS41" s="88" t="s">
        <v>4</v>
      </c>
      <c r="AT41" s="81" t="s">
        <v>4</v>
      </c>
      <c r="AU41" s="34"/>
      <c r="AV41" s="70">
        <f t="shared" si="124"/>
        <v>468</v>
      </c>
      <c r="AW41" s="57">
        <f t="shared" si="125"/>
        <v>0.11764705882352941</v>
      </c>
      <c r="AX41" s="17"/>
      <c r="AY41" s="34" t="s">
        <v>4</v>
      </c>
      <c r="AZ41" s="49"/>
      <c r="BA41" s="88" t="s">
        <v>4</v>
      </c>
    </row>
    <row r="42" spans="1:53" ht="36" customHeight="1" x14ac:dyDescent="0.2">
      <c r="A42" s="5" t="s">
        <v>46</v>
      </c>
      <c r="B42" s="5" t="s">
        <v>158</v>
      </c>
      <c r="C42" s="32">
        <v>1599.7</v>
      </c>
      <c r="D42" s="32"/>
      <c r="E42" s="6"/>
      <c r="F42" s="81" t="s">
        <v>4</v>
      </c>
      <c r="G42" s="34"/>
      <c r="H42" s="70">
        <f t="shared" ref="H42" si="130">$C42*I42</f>
        <v>282.3</v>
      </c>
      <c r="I42" s="57">
        <f t="shared" si="115"/>
        <v>0.17647058823529413</v>
      </c>
      <c r="J42" s="17"/>
      <c r="K42" s="34" t="s">
        <v>4</v>
      </c>
      <c r="L42" s="49"/>
      <c r="M42" s="88" t="s">
        <v>4</v>
      </c>
      <c r="N42" s="81" t="s">
        <v>4</v>
      </c>
      <c r="O42" s="34"/>
      <c r="P42" s="70">
        <f t="shared" si="116"/>
        <v>282.3</v>
      </c>
      <c r="Q42" s="57">
        <f t="shared" si="117"/>
        <v>0.17647058823529413</v>
      </c>
      <c r="R42" s="17"/>
      <c r="S42" s="34" t="s">
        <v>4</v>
      </c>
      <c r="T42" s="49"/>
      <c r="U42" s="88" t="s">
        <v>4</v>
      </c>
      <c r="V42" s="32" t="s">
        <v>4</v>
      </c>
      <c r="W42" s="34"/>
      <c r="X42" s="70">
        <f t="shared" si="118"/>
        <v>282.3</v>
      </c>
      <c r="Y42" s="57">
        <f t="shared" si="119"/>
        <v>0.17647058823529413</v>
      </c>
      <c r="Z42" s="17"/>
      <c r="AA42" s="34" t="s">
        <v>4</v>
      </c>
      <c r="AB42" s="49"/>
      <c r="AC42" s="34" t="s">
        <v>4</v>
      </c>
      <c r="AD42" s="81" t="s">
        <v>4</v>
      </c>
      <c r="AE42" s="34"/>
      <c r="AF42" s="70">
        <f t="shared" si="120"/>
        <v>282.3</v>
      </c>
      <c r="AG42" s="57">
        <f t="shared" si="121"/>
        <v>0.17647058823529413</v>
      </c>
      <c r="AH42" s="17"/>
      <c r="AI42" s="34" t="s">
        <v>4</v>
      </c>
      <c r="AJ42" s="49"/>
      <c r="AK42" s="34" t="s">
        <v>4</v>
      </c>
      <c r="AL42" s="81" t="s">
        <v>4</v>
      </c>
      <c r="AM42" s="34"/>
      <c r="AN42" s="70">
        <f t="shared" si="122"/>
        <v>282.3</v>
      </c>
      <c r="AO42" s="57">
        <f t="shared" si="123"/>
        <v>0.17647058823529413</v>
      </c>
      <c r="AP42" s="17"/>
      <c r="AQ42" s="34" t="s">
        <v>4</v>
      </c>
      <c r="AR42" s="49"/>
      <c r="AS42" s="88" t="s">
        <v>4</v>
      </c>
      <c r="AT42" s="81" t="s">
        <v>4</v>
      </c>
      <c r="AU42" s="34"/>
      <c r="AV42" s="70">
        <f t="shared" si="124"/>
        <v>188.2</v>
      </c>
      <c r="AW42" s="57">
        <f t="shared" si="125"/>
        <v>0.11764705882352941</v>
      </c>
      <c r="AX42" s="17"/>
      <c r="AY42" s="34" t="s">
        <v>4</v>
      </c>
      <c r="AZ42" s="49"/>
      <c r="BA42" s="88" t="s">
        <v>4</v>
      </c>
    </row>
    <row r="43" spans="1:53" s="7" customFormat="1" ht="24" customHeight="1" x14ac:dyDescent="0.2">
      <c r="A43" s="27" t="s">
        <v>47</v>
      </c>
      <c r="B43" s="27" t="s">
        <v>48</v>
      </c>
      <c r="C43" s="28">
        <v>188403.52</v>
      </c>
      <c r="D43" s="28"/>
      <c r="E43" s="29"/>
      <c r="F43" s="83">
        <f>SUM(F44:F68)</f>
        <v>19596.990000000002</v>
      </c>
      <c r="G43" s="31">
        <f>F43/$C43</f>
        <v>0.10401605023090865</v>
      </c>
      <c r="H43" s="51">
        <f>SUM(H44:H68)</f>
        <v>0</v>
      </c>
      <c r="I43" s="58">
        <f>H43/$C43</f>
        <v>0</v>
      </c>
      <c r="J43" s="28">
        <f>SUM(J44:J68)</f>
        <v>0</v>
      </c>
      <c r="K43" s="40">
        <f>J43/$C43</f>
        <v>0</v>
      </c>
      <c r="L43" s="51">
        <f>SUM(L44:L68)</f>
        <v>13650.69</v>
      </c>
      <c r="M43" s="91">
        <f>L43/$C43</f>
        <v>7.2454538004385491E-2</v>
      </c>
      <c r="N43" s="83">
        <f>SUM(N44:N68)</f>
        <v>19596.990000000002</v>
      </c>
      <c r="O43" s="31">
        <f>N43/$C43</f>
        <v>0.10401605023090865</v>
      </c>
      <c r="P43" s="51">
        <f>SUM(P44:P68)</f>
        <v>0</v>
      </c>
      <c r="Q43" s="58">
        <f>P43/$C43</f>
        <v>0</v>
      </c>
      <c r="R43" s="28">
        <f>SUM(R44:R68)</f>
        <v>0</v>
      </c>
      <c r="S43" s="40">
        <f>R43/$C43</f>
        <v>0</v>
      </c>
      <c r="T43" s="51">
        <f>SUM(T44:T68)</f>
        <v>13650.69</v>
      </c>
      <c r="U43" s="91">
        <f>T43/$C43</f>
        <v>7.2454538004385491E-2</v>
      </c>
      <c r="V43" s="28">
        <f>SUM(V44:V68)</f>
        <v>19596.990000000002</v>
      </c>
      <c r="W43" s="31">
        <f>V43/$C43</f>
        <v>0.10401605023090865</v>
      </c>
      <c r="X43" s="51">
        <f>SUM(X44:X68)</f>
        <v>0</v>
      </c>
      <c r="Y43" s="58">
        <f>X43/$C43</f>
        <v>0</v>
      </c>
      <c r="Z43" s="28">
        <f>SUM(Z44:Z68)</f>
        <v>0</v>
      </c>
      <c r="AA43" s="40">
        <f>Z43/$C43</f>
        <v>0</v>
      </c>
      <c r="AB43" s="51">
        <f>SUM(AB44:AB68)</f>
        <v>13650.69</v>
      </c>
      <c r="AC43" s="40">
        <f>AB43/$C43</f>
        <v>7.2454538004385491E-2</v>
      </c>
      <c r="AD43" s="83">
        <f>SUM(AD44:AD68)</f>
        <v>19596.990000000002</v>
      </c>
      <c r="AE43" s="31">
        <f>AD43/$C43</f>
        <v>0.10401605023090865</v>
      </c>
      <c r="AF43" s="51">
        <f>SUM(AF44:AF68)</f>
        <v>0</v>
      </c>
      <c r="AG43" s="58">
        <f>AF43/$C43</f>
        <v>0</v>
      </c>
      <c r="AH43" s="28">
        <f>SUM(AH44:AH68)</f>
        <v>0</v>
      </c>
      <c r="AI43" s="40">
        <f>AH43/$C43</f>
        <v>0</v>
      </c>
      <c r="AJ43" s="51">
        <f>SUM(AJ44:AJ68)</f>
        <v>13650.69</v>
      </c>
      <c r="AK43" s="40">
        <f>AJ43/$C43</f>
        <v>7.2454538004385491E-2</v>
      </c>
      <c r="AL43" s="83">
        <f>SUM(AL44:AL68)</f>
        <v>19596.990000000002</v>
      </c>
      <c r="AM43" s="31">
        <f>AL43/$C43</f>
        <v>0.10401605023090865</v>
      </c>
      <c r="AN43" s="51">
        <f>SUM(AN44:AN68)</f>
        <v>0</v>
      </c>
      <c r="AO43" s="58">
        <f>AN43/$C43</f>
        <v>0</v>
      </c>
      <c r="AP43" s="28">
        <f>SUM(AP44:AP68)</f>
        <v>0</v>
      </c>
      <c r="AQ43" s="40">
        <f>AP43/$C43</f>
        <v>0</v>
      </c>
      <c r="AR43" s="51">
        <f>SUM(AR44:AR68)</f>
        <v>13650.69</v>
      </c>
      <c r="AS43" s="91">
        <f>AR43/$C43</f>
        <v>7.2454538004385491E-2</v>
      </c>
      <c r="AT43" s="83">
        <f>SUM(AT44:AT68)</f>
        <v>13064.660000000002</v>
      </c>
      <c r="AU43" s="31">
        <f>AT43/$C43</f>
        <v>6.9344033487272444E-2</v>
      </c>
      <c r="AV43" s="51">
        <f>SUM(AV44:AV68)</f>
        <v>0</v>
      </c>
      <c r="AW43" s="58">
        <f>AV43/$C43</f>
        <v>0</v>
      </c>
      <c r="AX43" s="28">
        <f>SUM(AX44:AX68)</f>
        <v>0</v>
      </c>
      <c r="AY43" s="40">
        <f>AX43/$C43</f>
        <v>0</v>
      </c>
      <c r="AZ43" s="51">
        <f>SUM(AZ44:AZ68)</f>
        <v>9100.4600000000009</v>
      </c>
      <c r="BA43" s="91">
        <f>AZ43/$C43</f>
        <v>4.8303025336256994E-2</v>
      </c>
    </row>
    <row r="44" spans="1:53" ht="24" customHeight="1" x14ac:dyDescent="0.2">
      <c r="A44" s="41" t="s">
        <v>49</v>
      </c>
      <c r="B44" s="41" t="s">
        <v>50</v>
      </c>
      <c r="C44" s="42">
        <v>43746.95</v>
      </c>
      <c r="D44" s="42"/>
      <c r="E44" s="43"/>
      <c r="F44" s="84"/>
      <c r="G44" s="37"/>
      <c r="H44" s="52"/>
      <c r="I44" s="59"/>
      <c r="J44" s="42"/>
      <c r="K44" s="46"/>
      <c r="L44" s="54"/>
      <c r="M44" s="92"/>
      <c r="N44" s="84"/>
      <c r="O44" s="45"/>
      <c r="P44" s="52"/>
      <c r="Q44" s="59"/>
      <c r="R44" s="42"/>
      <c r="S44" s="46"/>
      <c r="T44" s="54"/>
      <c r="U44" s="92"/>
      <c r="V44" s="44"/>
      <c r="W44" s="45"/>
      <c r="X44" s="52"/>
      <c r="Y44" s="59"/>
      <c r="Z44" s="42"/>
      <c r="AA44" s="46"/>
      <c r="AB44" s="54"/>
      <c r="AC44" s="46"/>
      <c r="AD44" s="84"/>
      <c r="AE44" s="45"/>
      <c r="AF44" s="52"/>
      <c r="AG44" s="59"/>
      <c r="AH44" s="42"/>
      <c r="AI44" s="46"/>
      <c r="AJ44" s="54"/>
      <c r="AK44" s="46"/>
      <c r="AL44" s="84"/>
      <c r="AM44" s="45"/>
      <c r="AN44" s="52"/>
      <c r="AO44" s="59"/>
      <c r="AP44" s="42"/>
      <c r="AQ44" s="46"/>
      <c r="AR44" s="54"/>
      <c r="AS44" s="92"/>
      <c r="AT44" s="84"/>
      <c r="AU44" s="45"/>
      <c r="AV44" s="52"/>
      <c r="AW44" s="59"/>
      <c r="AX44" s="42"/>
      <c r="AY44" s="46"/>
      <c r="AZ44" s="54"/>
      <c r="BA44" s="92"/>
    </row>
    <row r="45" spans="1:53" ht="48" customHeight="1" x14ac:dyDescent="0.2">
      <c r="A45" s="5" t="s">
        <v>51</v>
      </c>
      <c r="B45" s="5" t="s">
        <v>159</v>
      </c>
      <c r="C45" s="32">
        <v>26072.9</v>
      </c>
      <c r="D45" s="32"/>
      <c r="E45" s="6"/>
      <c r="F45" s="14">
        <f t="shared" ref="F45:F51" si="131">$C45*G45</f>
        <v>4601.1000000000004</v>
      </c>
      <c r="G45" s="45">
        <f t="shared" ref="G45:G51" si="132">3/17</f>
        <v>0.17647058823529413</v>
      </c>
      <c r="H45" s="53"/>
      <c r="I45" s="56" t="s">
        <v>4</v>
      </c>
      <c r="J45" s="32"/>
      <c r="K45" s="34" t="s">
        <v>4</v>
      </c>
      <c r="L45" s="49"/>
      <c r="M45" s="88" t="s">
        <v>4</v>
      </c>
      <c r="N45" s="14">
        <f t="shared" ref="N45:N51" si="133">$C45*O45</f>
        <v>4601.1000000000004</v>
      </c>
      <c r="O45" s="45">
        <f t="shared" ref="O45:O51" si="134">3/17</f>
        <v>0.17647058823529413</v>
      </c>
      <c r="P45" s="53"/>
      <c r="Q45" s="56" t="s">
        <v>4</v>
      </c>
      <c r="R45" s="32"/>
      <c r="S45" s="34" t="s">
        <v>4</v>
      </c>
      <c r="T45" s="49"/>
      <c r="U45" s="88" t="s">
        <v>4</v>
      </c>
      <c r="V45" s="17">
        <f t="shared" ref="V45:V51" si="135">$C45*W45</f>
        <v>4601.1000000000004</v>
      </c>
      <c r="W45" s="45">
        <f t="shared" ref="W45:W51" si="136">3/17</f>
        <v>0.17647058823529413</v>
      </c>
      <c r="X45" s="53"/>
      <c r="Y45" s="56" t="s">
        <v>4</v>
      </c>
      <c r="Z45" s="32"/>
      <c r="AA45" s="34" t="s">
        <v>4</v>
      </c>
      <c r="AB45" s="49"/>
      <c r="AC45" s="34" t="s">
        <v>4</v>
      </c>
      <c r="AD45" s="14">
        <f t="shared" ref="AD45:AD51" si="137">$C45*AE45</f>
        <v>4601.1000000000004</v>
      </c>
      <c r="AE45" s="45">
        <f t="shared" ref="AE45:AE51" si="138">3/17</f>
        <v>0.17647058823529413</v>
      </c>
      <c r="AF45" s="53"/>
      <c r="AG45" s="56" t="s">
        <v>4</v>
      </c>
      <c r="AH45" s="32"/>
      <c r="AI45" s="34" t="s">
        <v>4</v>
      </c>
      <c r="AJ45" s="49"/>
      <c r="AK45" s="34" t="s">
        <v>4</v>
      </c>
      <c r="AL45" s="14">
        <f t="shared" ref="AL45:AL51" si="139">$C45*AM45</f>
        <v>4601.1000000000004</v>
      </c>
      <c r="AM45" s="45">
        <f t="shared" ref="AM45:AM51" si="140">3/17</f>
        <v>0.17647058823529413</v>
      </c>
      <c r="AN45" s="53"/>
      <c r="AO45" s="56" t="s">
        <v>4</v>
      </c>
      <c r="AP45" s="32"/>
      <c r="AQ45" s="34" t="s">
        <v>4</v>
      </c>
      <c r="AR45" s="49"/>
      <c r="AS45" s="88" t="s">
        <v>4</v>
      </c>
      <c r="AT45" s="14">
        <f t="shared" ref="AT45:AT51" si="141">$C45*AU45</f>
        <v>3067.4</v>
      </c>
      <c r="AU45" s="45">
        <f t="shared" ref="AU45:AU61" si="142">2/17</f>
        <v>0.11764705882352941</v>
      </c>
      <c r="AV45" s="53"/>
      <c r="AW45" s="56" t="s">
        <v>4</v>
      </c>
      <c r="AX45" s="32"/>
      <c r="AY45" s="34" t="s">
        <v>4</v>
      </c>
      <c r="AZ45" s="49"/>
      <c r="BA45" s="88" t="s">
        <v>4</v>
      </c>
    </row>
    <row r="46" spans="1:53" ht="24" customHeight="1" x14ac:dyDescent="0.2">
      <c r="A46" s="5" t="s">
        <v>52</v>
      </c>
      <c r="B46" s="5" t="s">
        <v>160</v>
      </c>
      <c r="C46" s="32">
        <v>388.62</v>
      </c>
      <c r="D46" s="32"/>
      <c r="E46" s="6"/>
      <c r="F46" s="14">
        <f t="shared" si="131"/>
        <v>68.58</v>
      </c>
      <c r="G46" s="45">
        <f t="shared" si="132"/>
        <v>0.17647058823529413</v>
      </c>
      <c r="H46" s="53"/>
      <c r="I46" s="56" t="s">
        <v>4</v>
      </c>
      <c r="J46" s="32"/>
      <c r="K46" s="34" t="s">
        <v>4</v>
      </c>
      <c r="L46" s="49"/>
      <c r="M46" s="88" t="s">
        <v>4</v>
      </c>
      <c r="N46" s="14">
        <f t="shared" si="133"/>
        <v>68.58</v>
      </c>
      <c r="O46" s="45">
        <f t="shared" si="134"/>
        <v>0.17647058823529413</v>
      </c>
      <c r="P46" s="53"/>
      <c r="Q46" s="56" t="s">
        <v>4</v>
      </c>
      <c r="R46" s="32"/>
      <c r="S46" s="34" t="s">
        <v>4</v>
      </c>
      <c r="T46" s="49"/>
      <c r="U46" s="88" t="s">
        <v>4</v>
      </c>
      <c r="V46" s="17">
        <f t="shared" si="135"/>
        <v>68.58</v>
      </c>
      <c r="W46" s="45">
        <f t="shared" si="136"/>
        <v>0.17647058823529413</v>
      </c>
      <c r="X46" s="53"/>
      <c r="Y46" s="56" t="s">
        <v>4</v>
      </c>
      <c r="Z46" s="32"/>
      <c r="AA46" s="34" t="s">
        <v>4</v>
      </c>
      <c r="AB46" s="49"/>
      <c r="AC46" s="34" t="s">
        <v>4</v>
      </c>
      <c r="AD46" s="14">
        <f t="shared" si="137"/>
        <v>68.58</v>
      </c>
      <c r="AE46" s="45">
        <f t="shared" si="138"/>
        <v>0.17647058823529413</v>
      </c>
      <c r="AF46" s="53"/>
      <c r="AG46" s="56" t="s">
        <v>4</v>
      </c>
      <c r="AH46" s="32"/>
      <c r="AI46" s="34" t="s">
        <v>4</v>
      </c>
      <c r="AJ46" s="49"/>
      <c r="AK46" s="34" t="s">
        <v>4</v>
      </c>
      <c r="AL46" s="14">
        <f t="shared" si="139"/>
        <v>68.58</v>
      </c>
      <c r="AM46" s="45">
        <f t="shared" si="140"/>
        <v>0.17647058823529413</v>
      </c>
      <c r="AN46" s="53"/>
      <c r="AO46" s="56" t="s">
        <v>4</v>
      </c>
      <c r="AP46" s="32"/>
      <c r="AQ46" s="34" t="s">
        <v>4</v>
      </c>
      <c r="AR46" s="49"/>
      <c r="AS46" s="88" t="s">
        <v>4</v>
      </c>
      <c r="AT46" s="14">
        <f t="shared" si="141"/>
        <v>45.72</v>
      </c>
      <c r="AU46" s="45">
        <f t="shared" si="142"/>
        <v>0.11764705882352941</v>
      </c>
      <c r="AV46" s="53"/>
      <c r="AW46" s="56" t="s">
        <v>4</v>
      </c>
      <c r="AX46" s="32"/>
      <c r="AY46" s="34" t="s">
        <v>4</v>
      </c>
      <c r="AZ46" s="49"/>
      <c r="BA46" s="88" t="s">
        <v>4</v>
      </c>
    </row>
    <row r="47" spans="1:53" ht="24" customHeight="1" x14ac:dyDescent="0.2">
      <c r="A47" s="5" t="s">
        <v>53</v>
      </c>
      <c r="B47" s="5" t="s">
        <v>161</v>
      </c>
      <c r="C47" s="32">
        <v>1344.36</v>
      </c>
      <c r="D47" s="32"/>
      <c r="E47" s="6"/>
      <c r="F47" s="14">
        <f t="shared" si="131"/>
        <v>237.24</v>
      </c>
      <c r="G47" s="45">
        <f t="shared" si="132"/>
        <v>0.17647058823529413</v>
      </c>
      <c r="H47" s="53"/>
      <c r="I47" s="56" t="s">
        <v>4</v>
      </c>
      <c r="J47" s="32"/>
      <c r="K47" s="34" t="s">
        <v>4</v>
      </c>
      <c r="L47" s="49"/>
      <c r="M47" s="88" t="s">
        <v>4</v>
      </c>
      <c r="N47" s="14">
        <f t="shared" si="133"/>
        <v>237.24</v>
      </c>
      <c r="O47" s="45">
        <f t="shared" si="134"/>
        <v>0.17647058823529413</v>
      </c>
      <c r="P47" s="53"/>
      <c r="Q47" s="56" t="s">
        <v>4</v>
      </c>
      <c r="R47" s="32"/>
      <c r="S47" s="34" t="s">
        <v>4</v>
      </c>
      <c r="T47" s="49"/>
      <c r="U47" s="88" t="s">
        <v>4</v>
      </c>
      <c r="V47" s="17">
        <f t="shared" si="135"/>
        <v>237.24</v>
      </c>
      <c r="W47" s="45">
        <f t="shared" si="136"/>
        <v>0.17647058823529413</v>
      </c>
      <c r="X47" s="53"/>
      <c r="Y47" s="56" t="s">
        <v>4</v>
      </c>
      <c r="Z47" s="32"/>
      <c r="AA47" s="34" t="s">
        <v>4</v>
      </c>
      <c r="AB47" s="49"/>
      <c r="AC47" s="34" t="s">
        <v>4</v>
      </c>
      <c r="AD47" s="14">
        <f t="shared" si="137"/>
        <v>237.24</v>
      </c>
      <c r="AE47" s="45">
        <f t="shared" si="138"/>
        <v>0.17647058823529413</v>
      </c>
      <c r="AF47" s="53"/>
      <c r="AG47" s="56" t="s">
        <v>4</v>
      </c>
      <c r="AH47" s="32"/>
      <c r="AI47" s="34" t="s">
        <v>4</v>
      </c>
      <c r="AJ47" s="49"/>
      <c r="AK47" s="34" t="s">
        <v>4</v>
      </c>
      <c r="AL47" s="14">
        <f t="shared" si="139"/>
        <v>237.24</v>
      </c>
      <c r="AM47" s="45">
        <f t="shared" si="140"/>
        <v>0.17647058823529413</v>
      </c>
      <c r="AN47" s="53"/>
      <c r="AO47" s="56" t="s">
        <v>4</v>
      </c>
      <c r="AP47" s="32"/>
      <c r="AQ47" s="34" t="s">
        <v>4</v>
      </c>
      <c r="AR47" s="49"/>
      <c r="AS47" s="88" t="s">
        <v>4</v>
      </c>
      <c r="AT47" s="14">
        <f t="shared" si="141"/>
        <v>158.16</v>
      </c>
      <c r="AU47" s="45">
        <f t="shared" si="142"/>
        <v>0.11764705882352941</v>
      </c>
      <c r="AV47" s="53"/>
      <c r="AW47" s="56" t="s">
        <v>4</v>
      </c>
      <c r="AX47" s="32"/>
      <c r="AY47" s="34" t="s">
        <v>4</v>
      </c>
      <c r="AZ47" s="49"/>
      <c r="BA47" s="88" t="s">
        <v>4</v>
      </c>
    </row>
    <row r="48" spans="1:53" ht="60" customHeight="1" x14ac:dyDescent="0.2">
      <c r="A48" s="5" t="s">
        <v>54</v>
      </c>
      <c r="B48" s="5" t="s">
        <v>162</v>
      </c>
      <c r="C48" s="32">
        <v>10778</v>
      </c>
      <c r="D48" s="32"/>
      <c r="E48" s="6"/>
      <c r="F48" s="14">
        <f t="shared" si="131"/>
        <v>1902.0000000000002</v>
      </c>
      <c r="G48" s="45">
        <f t="shared" si="132"/>
        <v>0.17647058823529413</v>
      </c>
      <c r="H48" s="53"/>
      <c r="I48" s="56" t="s">
        <v>4</v>
      </c>
      <c r="J48" s="32"/>
      <c r="K48" s="34" t="s">
        <v>4</v>
      </c>
      <c r="L48" s="49"/>
      <c r="M48" s="88" t="s">
        <v>4</v>
      </c>
      <c r="N48" s="14">
        <f t="shared" si="133"/>
        <v>1902.0000000000002</v>
      </c>
      <c r="O48" s="45">
        <f t="shared" si="134"/>
        <v>0.17647058823529413</v>
      </c>
      <c r="P48" s="53"/>
      <c r="Q48" s="56" t="s">
        <v>4</v>
      </c>
      <c r="R48" s="32"/>
      <c r="S48" s="34" t="s">
        <v>4</v>
      </c>
      <c r="T48" s="49"/>
      <c r="U48" s="88" t="s">
        <v>4</v>
      </c>
      <c r="V48" s="17">
        <f t="shared" si="135"/>
        <v>1902.0000000000002</v>
      </c>
      <c r="W48" s="45">
        <f t="shared" si="136"/>
        <v>0.17647058823529413</v>
      </c>
      <c r="X48" s="53"/>
      <c r="Y48" s="56" t="s">
        <v>4</v>
      </c>
      <c r="Z48" s="32"/>
      <c r="AA48" s="34" t="s">
        <v>4</v>
      </c>
      <c r="AB48" s="49"/>
      <c r="AC48" s="34" t="s">
        <v>4</v>
      </c>
      <c r="AD48" s="14">
        <f t="shared" si="137"/>
        <v>1902.0000000000002</v>
      </c>
      <c r="AE48" s="45">
        <f t="shared" si="138"/>
        <v>0.17647058823529413</v>
      </c>
      <c r="AF48" s="53"/>
      <c r="AG48" s="56" t="s">
        <v>4</v>
      </c>
      <c r="AH48" s="32"/>
      <c r="AI48" s="34" t="s">
        <v>4</v>
      </c>
      <c r="AJ48" s="49"/>
      <c r="AK48" s="34" t="s">
        <v>4</v>
      </c>
      <c r="AL48" s="14">
        <f t="shared" si="139"/>
        <v>1902.0000000000002</v>
      </c>
      <c r="AM48" s="45">
        <f t="shared" si="140"/>
        <v>0.17647058823529413</v>
      </c>
      <c r="AN48" s="53"/>
      <c r="AO48" s="56" t="s">
        <v>4</v>
      </c>
      <c r="AP48" s="32"/>
      <c r="AQ48" s="34" t="s">
        <v>4</v>
      </c>
      <c r="AR48" s="49"/>
      <c r="AS48" s="88" t="s">
        <v>4</v>
      </c>
      <c r="AT48" s="14">
        <f t="shared" si="141"/>
        <v>1268</v>
      </c>
      <c r="AU48" s="45">
        <f t="shared" si="142"/>
        <v>0.11764705882352941</v>
      </c>
      <c r="AV48" s="53"/>
      <c r="AW48" s="56" t="s">
        <v>4</v>
      </c>
      <c r="AX48" s="32"/>
      <c r="AY48" s="34" t="s">
        <v>4</v>
      </c>
      <c r="AZ48" s="49"/>
      <c r="BA48" s="88" t="s">
        <v>4</v>
      </c>
    </row>
    <row r="49" spans="1:53" ht="36" customHeight="1" x14ac:dyDescent="0.2">
      <c r="A49" s="5" t="s">
        <v>55</v>
      </c>
      <c r="B49" s="5" t="s">
        <v>163</v>
      </c>
      <c r="C49" s="32">
        <v>4360.16</v>
      </c>
      <c r="D49" s="32"/>
      <c r="E49" s="6"/>
      <c r="F49" s="14">
        <f t="shared" si="131"/>
        <v>769.44</v>
      </c>
      <c r="G49" s="45">
        <f t="shared" si="132"/>
        <v>0.17647058823529413</v>
      </c>
      <c r="H49" s="53"/>
      <c r="I49" s="56" t="s">
        <v>4</v>
      </c>
      <c r="J49" s="32"/>
      <c r="K49" s="34" t="s">
        <v>4</v>
      </c>
      <c r="L49" s="49"/>
      <c r="M49" s="88" t="s">
        <v>4</v>
      </c>
      <c r="N49" s="14">
        <f t="shared" si="133"/>
        <v>769.44</v>
      </c>
      <c r="O49" s="45">
        <f t="shared" si="134"/>
        <v>0.17647058823529413</v>
      </c>
      <c r="P49" s="53"/>
      <c r="Q49" s="56" t="s">
        <v>4</v>
      </c>
      <c r="R49" s="32"/>
      <c r="S49" s="34" t="s">
        <v>4</v>
      </c>
      <c r="T49" s="49"/>
      <c r="U49" s="88" t="s">
        <v>4</v>
      </c>
      <c r="V49" s="17">
        <f t="shared" si="135"/>
        <v>769.44</v>
      </c>
      <c r="W49" s="45">
        <f t="shared" si="136"/>
        <v>0.17647058823529413</v>
      </c>
      <c r="X49" s="53"/>
      <c r="Y49" s="56" t="s">
        <v>4</v>
      </c>
      <c r="Z49" s="32"/>
      <c r="AA49" s="34" t="s">
        <v>4</v>
      </c>
      <c r="AB49" s="49"/>
      <c r="AC49" s="34" t="s">
        <v>4</v>
      </c>
      <c r="AD49" s="14">
        <f t="shared" si="137"/>
        <v>769.44</v>
      </c>
      <c r="AE49" s="45">
        <f t="shared" si="138"/>
        <v>0.17647058823529413</v>
      </c>
      <c r="AF49" s="53"/>
      <c r="AG49" s="56" t="s">
        <v>4</v>
      </c>
      <c r="AH49" s="32"/>
      <c r="AI49" s="34" t="s">
        <v>4</v>
      </c>
      <c r="AJ49" s="49"/>
      <c r="AK49" s="34" t="s">
        <v>4</v>
      </c>
      <c r="AL49" s="14">
        <f t="shared" si="139"/>
        <v>769.44</v>
      </c>
      <c r="AM49" s="45">
        <f t="shared" si="140"/>
        <v>0.17647058823529413</v>
      </c>
      <c r="AN49" s="53"/>
      <c r="AO49" s="56" t="s">
        <v>4</v>
      </c>
      <c r="AP49" s="32"/>
      <c r="AQ49" s="34" t="s">
        <v>4</v>
      </c>
      <c r="AR49" s="49"/>
      <c r="AS49" s="88" t="s">
        <v>4</v>
      </c>
      <c r="AT49" s="14">
        <f t="shared" si="141"/>
        <v>512.95999999999992</v>
      </c>
      <c r="AU49" s="45">
        <f t="shared" si="142"/>
        <v>0.11764705882352941</v>
      </c>
      <c r="AV49" s="53"/>
      <c r="AW49" s="56" t="s">
        <v>4</v>
      </c>
      <c r="AX49" s="32"/>
      <c r="AY49" s="34" t="s">
        <v>4</v>
      </c>
      <c r="AZ49" s="49"/>
      <c r="BA49" s="88" t="s">
        <v>4</v>
      </c>
    </row>
    <row r="50" spans="1:53" ht="48" customHeight="1" x14ac:dyDescent="0.2">
      <c r="A50" s="5" t="s">
        <v>56</v>
      </c>
      <c r="B50" s="5" t="s">
        <v>164</v>
      </c>
      <c r="C50" s="32">
        <v>232.22</v>
      </c>
      <c r="D50" s="32"/>
      <c r="E50" s="6"/>
      <c r="F50" s="14">
        <f t="shared" si="131"/>
        <v>40.980000000000004</v>
      </c>
      <c r="G50" s="45">
        <f t="shared" si="132"/>
        <v>0.17647058823529413</v>
      </c>
      <c r="H50" s="53"/>
      <c r="I50" s="56" t="s">
        <v>4</v>
      </c>
      <c r="J50" s="32"/>
      <c r="K50" s="34" t="s">
        <v>4</v>
      </c>
      <c r="L50" s="49"/>
      <c r="M50" s="88" t="s">
        <v>4</v>
      </c>
      <c r="N50" s="14">
        <f t="shared" si="133"/>
        <v>40.980000000000004</v>
      </c>
      <c r="O50" s="45">
        <f t="shared" si="134"/>
        <v>0.17647058823529413</v>
      </c>
      <c r="P50" s="53"/>
      <c r="Q50" s="56" t="s">
        <v>4</v>
      </c>
      <c r="R50" s="32"/>
      <c r="S50" s="34" t="s">
        <v>4</v>
      </c>
      <c r="T50" s="49"/>
      <c r="U50" s="88" t="s">
        <v>4</v>
      </c>
      <c r="V50" s="17">
        <f t="shared" si="135"/>
        <v>40.980000000000004</v>
      </c>
      <c r="W50" s="45">
        <f t="shared" si="136"/>
        <v>0.17647058823529413</v>
      </c>
      <c r="X50" s="53"/>
      <c r="Y50" s="56" t="s">
        <v>4</v>
      </c>
      <c r="Z50" s="32"/>
      <c r="AA50" s="34" t="s">
        <v>4</v>
      </c>
      <c r="AB50" s="49"/>
      <c r="AC50" s="34" t="s">
        <v>4</v>
      </c>
      <c r="AD50" s="14">
        <f t="shared" si="137"/>
        <v>40.980000000000004</v>
      </c>
      <c r="AE50" s="45">
        <f t="shared" si="138"/>
        <v>0.17647058823529413</v>
      </c>
      <c r="AF50" s="53"/>
      <c r="AG50" s="56" t="s">
        <v>4</v>
      </c>
      <c r="AH50" s="32"/>
      <c r="AI50" s="34" t="s">
        <v>4</v>
      </c>
      <c r="AJ50" s="49"/>
      <c r="AK50" s="34" t="s">
        <v>4</v>
      </c>
      <c r="AL50" s="14">
        <f t="shared" si="139"/>
        <v>40.980000000000004</v>
      </c>
      <c r="AM50" s="45">
        <f t="shared" si="140"/>
        <v>0.17647058823529413</v>
      </c>
      <c r="AN50" s="53"/>
      <c r="AO50" s="56" t="s">
        <v>4</v>
      </c>
      <c r="AP50" s="32"/>
      <c r="AQ50" s="34" t="s">
        <v>4</v>
      </c>
      <c r="AR50" s="49"/>
      <c r="AS50" s="88" t="s">
        <v>4</v>
      </c>
      <c r="AT50" s="14">
        <f t="shared" si="141"/>
        <v>27.32</v>
      </c>
      <c r="AU50" s="45">
        <f t="shared" si="142"/>
        <v>0.11764705882352941</v>
      </c>
      <c r="AV50" s="53"/>
      <c r="AW50" s="56" t="s">
        <v>4</v>
      </c>
      <c r="AX50" s="32"/>
      <c r="AY50" s="34" t="s">
        <v>4</v>
      </c>
      <c r="AZ50" s="49"/>
      <c r="BA50" s="88" t="s">
        <v>4</v>
      </c>
    </row>
    <row r="51" spans="1:53" ht="48" customHeight="1" x14ac:dyDescent="0.2">
      <c r="A51" s="5" t="s">
        <v>57</v>
      </c>
      <c r="B51" s="5" t="s">
        <v>165</v>
      </c>
      <c r="C51" s="32">
        <v>570.69000000000005</v>
      </c>
      <c r="D51" s="32"/>
      <c r="E51" s="6"/>
      <c r="F51" s="14">
        <f t="shared" si="131"/>
        <v>100.71000000000002</v>
      </c>
      <c r="G51" s="45">
        <f t="shared" si="132"/>
        <v>0.17647058823529413</v>
      </c>
      <c r="H51" s="53"/>
      <c r="I51" s="56" t="s">
        <v>4</v>
      </c>
      <c r="J51" s="32"/>
      <c r="K51" s="34" t="s">
        <v>4</v>
      </c>
      <c r="L51" s="49"/>
      <c r="M51" s="88" t="s">
        <v>4</v>
      </c>
      <c r="N51" s="14">
        <f t="shared" si="133"/>
        <v>100.71000000000002</v>
      </c>
      <c r="O51" s="45">
        <f t="shared" si="134"/>
        <v>0.17647058823529413</v>
      </c>
      <c r="P51" s="53"/>
      <c r="Q51" s="56" t="s">
        <v>4</v>
      </c>
      <c r="R51" s="32"/>
      <c r="S51" s="34" t="s">
        <v>4</v>
      </c>
      <c r="T51" s="49"/>
      <c r="U51" s="88" t="s">
        <v>4</v>
      </c>
      <c r="V51" s="17">
        <f t="shared" si="135"/>
        <v>100.71000000000002</v>
      </c>
      <c r="W51" s="45">
        <f t="shared" si="136"/>
        <v>0.17647058823529413</v>
      </c>
      <c r="X51" s="53"/>
      <c r="Y51" s="56" t="s">
        <v>4</v>
      </c>
      <c r="Z51" s="32"/>
      <c r="AA51" s="34" t="s">
        <v>4</v>
      </c>
      <c r="AB51" s="49"/>
      <c r="AC51" s="34" t="s">
        <v>4</v>
      </c>
      <c r="AD51" s="14">
        <f t="shared" si="137"/>
        <v>100.71000000000002</v>
      </c>
      <c r="AE51" s="45">
        <f t="shared" si="138"/>
        <v>0.17647058823529413</v>
      </c>
      <c r="AF51" s="53"/>
      <c r="AG51" s="56" t="s">
        <v>4</v>
      </c>
      <c r="AH51" s="32"/>
      <c r="AI51" s="34" t="s">
        <v>4</v>
      </c>
      <c r="AJ51" s="49"/>
      <c r="AK51" s="34" t="s">
        <v>4</v>
      </c>
      <c r="AL51" s="14">
        <f t="shared" si="139"/>
        <v>100.71000000000002</v>
      </c>
      <c r="AM51" s="45">
        <f t="shared" si="140"/>
        <v>0.17647058823529413</v>
      </c>
      <c r="AN51" s="53"/>
      <c r="AO51" s="56" t="s">
        <v>4</v>
      </c>
      <c r="AP51" s="32"/>
      <c r="AQ51" s="34" t="s">
        <v>4</v>
      </c>
      <c r="AR51" s="49"/>
      <c r="AS51" s="88" t="s">
        <v>4</v>
      </c>
      <c r="AT51" s="14">
        <f t="shared" si="141"/>
        <v>67.14</v>
      </c>
      <c r="AU51" s="45">
        <f t="shared" si="142"/>
        <v>0.11764705882352941</v>
      </c>
      <c r="AV51" s="53"/>
      <c r="AW51" s="56" t="s">
        <v>4</v>
      </c>
      <c r="AX51" s="32"/>
      <c r="AY51" s="34" t="s">
        <v>4</v>
      </c>
      <c r="AZ51" s="49"/>
      <c r="BA51" s="88" t="s">
        <v>4</v>
      </c>
    </row>
    <row r="52" spans="1:53" ht="24" customHeight="1" x14ac:dyDescent="0.2">
      <c r="A52" s="41" t="s">
        <v>58</v>
      </c>
      <c r="B52" s="41" t="s">
        <v>59</v>
      </c>
      <c r="C52" s="42">
        <v>39941.160000000003</v>
      </c>
      <c r="D52" s="42"/>
      <c r="E52" s="43"/>
      <c r="F52" s="84"/>
      <c r="G52" s="45"/>
      <c r="H52" s="52"/>
      <c r="I52" s="59" t="s">
        <v>4</v>
      </c>
      <c r="J52" s="42"/>
      <c r="K52" s="46" t="s">
        <v>4</v>
      </c>
      <c r="L52" s="54"/>
      <c r="M52" s="92" t="s">
        <v>4</v>
      </c>
      <c r="N52" s="84"/>
      <c r="O52" s="45"/>
      <c r="P52" s="52"/>
      <c r="Q52" s="59" t="s">
        <v>4</v>
      </c>
      <c r="R52" s="42"/>
      <c r="S52" s="46" t="s">
        <v>4</v>
      </c>
      <c r="T52" s="54"/>
      <c r="U52" s="92" t="s">
        <v>4</v>
      </c>
      <c r="V52" s="44"/>
      <c r="W52" s="45"/>
      <c r="X52" s="52"/>
      <c r="Y52" s="59" t="s">
        <v>4</v>
      </c>
      <c r="Z52" s="42"/>
      <c r="AA52" s="46" t="s">
        <v>4</v>
      </c>
      <c r="AB52" s="54"/>
      <c r="AC52" s="46" t="s">
        <v>4</v>
      </c>
      <c r="AD52" s="84"/>
      <c r="AE52" s="45"/>
      <c r="AF52" s="52"/>
      <c r="AG52" s="59" t="s">
        <v>4</v>
      </c>
      <c r="AH52" s="42"/>
      <c r="AI52" s="46" t="s">
        <v>4</v>
      </c>
      <c r="AJ52" s="54"/>
      <c r="AK52" s="46" t="s">
        <v>4</v>
      </c>
      <c r="AL52" s="84"/>
      <c r="AM52" s="45"/>
      <c r="AN52" s="52"/>
      <c r="AO52" s="59" t="s">
        <v>4</v>
      </c>
      <c r="AP52" s="42"/>
      <c r="AQ52" s="46" t="s">
        <v>4</v>
      </c>
      <c r="AR52" s="54"/>
      <c r="AS52" s="92" t="s">
        <v>4</v>
      </c>
      <c r="AT52" s="84"/>
      <c r="AU52" s="45">
        <f t="shared" si="142"/>
        <v>0.11764705882352941</v>
      </c>
      <c r="AV52" s="52"/>
      <c r="AW52" s="59" t="s">
        <v>4</v>
      </c>
      <c r="AX52" s="42"/>
      <c r="AY52" s="46" t="s">
        <v>4</v>
      </c>
      <c r="AZ52" s="54"/>
      <c r="BA52" s="92" t="s">
        <v>4</v>
      </c>
    </row>
    <row r="53" spans="1:53" ht="36" customHeight="1" x14ac:dyDescent="0.2">
      <c r="A53" s="5" t="s">
        <v>60</v>
      </c>
      <c r="B53" s="5" t="s">
        <v>61</v>
      </c>
      <c r="C53" s="32">
        <v>7358.96</v>
      </c>
      <c r="D53" s="32"/>
      <c r="E53" s="6"/>
      <c r="F53" s="14">
        <f t="shared" ref="F53:F61" si="143">$C53*G53</f>
        <v>1298.6400000000001</v>
      </c>
      <c r="G53" s="45">
        <f t="shared" ref="G53:G61" si="144">3/17</f>
        <v>0.17647058823529413</v>
      </c>
      <c r="H53" s="53"/>
      <c r="I53" s="56" t="s">
        <v>4</v>
      </c>
      <c r="J53" s="32"/>
      <c r="K53" s="34" t="s">
        <v>4</v>
      </c>
      <c r="L53" s="49"/>
      <c r="M53" s="88" t="s">
        <v>4</v>
      </c>
      <c r="N53" s="14">
        <f t="shared" ref="N53:N61" si="145">$C53*O53</f>
        <v>1298.6400000000001</v>
      </c>
      <c r="O53" s="45">
        <f t="shared" ref="O53:O61" si="146">3/17</f>
        <v>0.17647058823529413</v>
      </c>
      <c r="P53" s="53"/>
      <c r="Q53" s="56" t="s">
        <v>4</v>
      </c>
      <c r="R53" s="32"/>
      <c r="S53" s="34" t="s">
        <v>4</v>
      </c>
      <c r="T53" s="49"/>
      <c r="U53" s="88" t="s">
        <v>4</v>
      </c>
      <c r="V53" s="17">
        <f t="shared" ref="V53:V61" si="147">$C53*W53</f>
        <v>1298.6400000000001</v>
      </c>
      <c r="W53" s="45">
        <f t="shared" ref="W53:W61" si="148">3/17</f>
        <v>0.17647058823529413</v>
      </c>
      <c r="X53" s="53"/>
      <c r="Y53" s="56" t="s">
        <v>4</v>
      </c>
      <c r="Z53" s="32"/>
      <c r="AA53" s="34" t="s">
        <v>4</v>
      </c>
      <c r="AB53" s="49"/>
      <c r="AC53" s="34" t="s">
        <v>4</v>
      </c>
      <c r="AD53" s="14">
        <f t="shared" ref="AD53:AD61" si="149">$C53*AE53</f>
        <v>1298.6400000000001</v>
      </c>
      <c r="AE53" s="45">
        <f t="shared" ref="AE53:AE61" si="150">3/17</f>
        <v>0.17647058823529413</v>
      </c>
      <c r="AF53" s="53"/>
      <c r="AG53" s="56" t="s">
        <v>4</v>
      </c>
      <c r="AH53" s="32"/>
      <c r="AI53" s="34" t="s">
        <v>4</v>
      </c>
      <c r="AJ53" s="49"/>
      <c r="AK53" s="34" t="s">
        <v>4</v>
      </c>
      <c r="AL53" s="14">
        <f t="shared" ref="AL53:AL61" si="151">$C53*AM53</f>
        <v>1298.6400000000001</v>
      </c>
      <c r="AM53" s="45">
        <f t="shared" ref="AM53:AM61" si="152">3/17</f>
        <v>0.17647058823529413</v>
      </c>
      <c r="AN53" s="53"/>
      <c r="AO53" s="56" t="s">
        <v>4</v>
      </c>
      <c r="AP53" s="32"/>
      <c r="AQ53" s="34" t="s">
        <v>4</v>
      </c>
      <c r="AR53" s="49"/>
      <c r="AS53" s="88" t="s">
        <v>4</v>
      </c>
      <c r="AT53" s="14">
        <f t="shared" ref="AT53:AT61" si="153">$C53*AU53</f>
        <v>865.76</v>
      </c>
      <c r="AU53" s="45">
        <f t="shared" si="142"/>
        <v>0.11764705882352941</v>
      </c>
      <c r="AV53" s="53"/>
      <c r="AW53" s="56" t="s">
        <v>4</v>
      </c>
      <c r="AX53" s="32"/>
      <c r="AY53" s="34" t="s">
        <v>4</v>
      </c>
      <c r="AZ53" s="49"/>
      <c r="BA53" s="88" t="s">
        <v>4</v>
      </c>
    </row>
    <row r="54" spans="1:53" ht="36" customHeight="1" x14ac:dyDescent="0.2">
      <c r="A54" s="5" t="s">
        <v>62</v>
      </c>
      <c r="B54" s="5" t="s">
        <v>63</v>
      </c>
      <c r="C54" s="32">
        <v>2601.6799999999998</v>
      </c>
      <c r="D54" s="32"/>
      <c r="E54" s="6"/>
      <c r="F54" s="14">
        <f t="shared" si="143"/>
        <v>459.12</v>
      </c>
      <c r="G54" s="45">
        <f t="shared" si="144"/>
        <v>0.17647058823529413</v>
      </c>
      <c r="H54" s="53"/>
      <c r="I54" s="56" t="s">
        <v>4</v>
      </c>
      <c r="J54" s="32"/>
      <c r="K54" s="34" t="s">
        <v>4</v>
      </c>
      <c r="L54" s="49"/>
      <c r="M54" s="88" t="s">
        <v>4</v>
      </c>
      <c r="N54" s="14">
        <f t="shared" si="145"/>
        <v>459.12</v>
      </c>
      <c r="O54" s="45">
        <f t="shared" si="146"/>
        <v>0.17647058823529413</v>
      </c>
      <c r="P54" s="53"/>
      <c r="Q54" s="56" t="s">
        <v>4</v>
      </c>
      <c r="R54" s="32"/>
      <c r="S54" s="34" t="s">
        <v>4</v>
      </c>
      <c r="T54" s="49"/>
      <c r="U54" s="88" t="s">
        <v>4</v>
      </c>
      <c r="V54" s="17">
        <f t="shared" si="147"/>
        <v>459.12</v>
      </c>
      <c r="W54" s="45">
        <f t="shared" si="148"/>
        <v>0.17647058823529413</v>
      </c>
      <c r="X54" s="53"/>
      <c r="Y54" s="56" t="s">
        <v>4</v>
      </c>
      <c r="Z54" s="32"/>
      <c r="AA54" s="34" t="s">
        <v>4</v>
      </c>
      <c r="AB54" s="49"/>
      <c r="AC54" s="34" t="s">
        <v>4</v>
      </c>
      <c r="AD54" s="14">
        <f t="shared" si="149"/>
        <v>459.12</v>
      </c>
      <c r="AE54" s="45">
        <f t="shared" si="150"/>
        <v>0.17647058823529413</v>
      </c>
      <c r="AF54" s="53"/>
      <c r="AG54" s="56" t="s">
        <v>4</v>
      </c>
      <c r="AH54" s="32"/>
      <c r="AI54" s="34" t="s">
        <v>4</v>
      </c>
      <c r="AJ54" s="49"/>
      <c r="AK54" s="34" t="s">
        <v>4</v>
      </c>
      <c r="AL54" s="14">
        <f t="shared" si="151"/>
        <v>459.12</v>
      </c>
      <c r="AM54" s="45">
        <f t="shared" si="152"/>
        <v>0.17647058823529413</v>
      </c>
      <c r="AN54" s="53"/>
      <c r="AO54" s="56" t="s">
        <v>4</v>
      </c>
      <c r="AP54" s="32"/>
      <c r="AQ54" s="34" t="s">
        <v>4</v>
      </c>
      <c r="AR54" s="49"/>
      <c r="AS54" s="88" t="s">
        <v>4</v>
      </c>
      <c r="AT54" s="14">
        <f t="shared" si="153"/>
        <v>306.08</v>
      </c>
      <c r="AU54" s="45">
        <f t="shared" si="142"/>
        <v>0.11764705882352941</v>
      </c>
      <c r="AV54" s="53"/>
      <c r="AW54" s="56" t="s">
        <v>4</v>
      </c>
      <c r="AX54" s="32"/>
      <c r="AY54" s="34" t="s">
        <v>4</v>
      </c>
      <c r="AZ54" s="49"/>
      <c r="BA54" s="88" t="s">
        <v>4</v>
      </c>
    </row>
    <row r="55" spans="1:53" ht="36" customHeight="1" x14ac:dyDescent="0.2">
      <c r="A55" s="5" t="s">
        <v>64</v>
      </c>
      <c r="B55" s="5" t="s">
        <v>65</v>
      </c>
      <c r="C55" s="32">
        <v>5653.52</v>
      </c>
      <c r="D55" s="32"/>
      <c r="E55" s="6"/>
      <c r="F55" s="14">
        <f t="shared" si="143"/>
        <v>997.68000000000018</v>
      </c>
      <c r="G55" s="45">
        <f t="shared" si="144"/>
        <v>0.17647058823529413</v>
      </c>
      <c r="H55" s="53"/>
      <c r="I55" s="56" t="s">
        <v>4</v>
      </c>
      <c r="J55" s="32"/>
      <c r="K55" s="34" t="s">
        <v>4</v>
      </c>
      <c r="L55" s="49"/>
      <c r="M55" s="88" t="s">
        <v>4</v>
      </c>
      <c r="N55" s="14">
        <f t="shared" si="145"/>
        <v>997.68000000000018</v>
      </c>
      <c r="O55" s="45">
        <f t="shared" si="146"/>
        <v>0.17647058823529413</v>
      </c>
      <c r="P55" s="53"/>
      <c r="Q55" s="56" t="s">
        <v>4</v>
      </c>
      <c r="R55" s="32"/>
      <c r="S55" s="34" t="s">
        <v>4</v>
      </c>
      <c r="T55" s="49"/>
      <c r="U55" s="88" t="s">
        <v>4</v>
      </c>
      <c r="V55" s="17">
        <f t="shared" si="147"/>
        <v>997.68000000000018</v>
      </c>
      <c r="W55" s="45">
        <f t="shared" si="148"/>
        <v>0.17647058823529413</v>
      </c>
      <c r="X55" s="53"/>
      <c r="Y55" s="56" t="s">
        <v>4</v>
      </c>
      <c r="Z55" s="32"/>
      <c r="AA55" s="34" t="s">
        <v>4</v>
      </c>
      <c r="AB55" s="49"/>
      <c r="AC55" s="34" t="s">
        <v>4</v>
      </c>
      <c r="AD55" s="14">
        <f t="shared" si="149"/>
        <v>997.68000000000018</v>
      </c>
      <c r="AE55" s="45">
        <f t="shared" si="150"/>
        <v>0.17647058823529413</v>
      </c>
      <c r="AF55" s="53"/>
      <c r="AG55" s="56" t="s">
        <v>4</v>
      </c>
      <c r="AH55" s="32"/>
      <c r="AI55" s="34" t="s">
        <v>4</v>
      </c>
      <c r="AJ55" s="49"/>
      <c r="AK55" s="34" t="s">
        <v>4</v>
      </c>
      <c r="AL55" s="14">
        <f t="shared" si="151"/>
        <v>997.68000000000018</v>
      </c>
      <c r="AM55" s="45">
        <f t="shared" si="152"/>
        <v>0.17647058823529413</v>
      </c>
      <c r="AN55" s="53"/>
      <c r="AO55" s="56" t="s">
        <v>4</v>
      </c>
      <c r="AP55" s="32"/>
      <c r="AQ55" s="34" t="s">
        <v>4</v>
      </c>
      <c r="AR55" s="49"/>
      <c r="AS55" s="88" t="s">
        <v>4</v>
      </c>
      <c r="AT55" s="14">
        <f t="shared" si="153"/>
        <v>665.12</v>
      </c>
      <c r="AU55" s="45">
        <f t="shared" si="142"/>
        <v>0.11764705882352941</v>
      </c>
      <c r="AV55" s="53"/>
      <c r="AW55" s="56" t="s">
        <v>4</v>
      </c>
      <c r="AX55" s="32"/>
      <c r="AY55" s="34" t="s">
        <v>4</v>
      </c>
      <c r="AZ55" s="49"/>
      <c r="BA55" s="88" t="s">
        <v>4</v>
      </c>
    </row>
    <row r="56" spans="1:53" ht="36" customHeight="1" x14ac:dyDescent="0.2">
      <c r="A56" s="5" t="s">
        <v>66</v>
      </c>
      <c r="B56" s="5" t="s">
        <v>166</v>
      </c>
      <c r="C56" s="32">
        <v>2060.4</v>
      </c>
      <c r="D56" s="32"/>
      <c r="E56" s="6"/>
      <c r="F56" s="14">
        <f t="shared" si="143"/>
        <v>363.6</v>
      </c>
      <c r="G56" s="45">
        <f t="shared" si="144"/>
        <v>0.17647058823529413</v>
      </c>
      <c r="H56" s="53"/>
      <c r="I56" s="56" t="s">
        <v>4</v>
      </c>
      <c r="J56" s="32"/>
      <c r="K56" s="34" t="s">
        <v>4</v>
      </c>
      <c r="L56" s="49"/>
      <c r="M56" s="88" t="s">
        <v>4</v>
      </c>
      <c r="N56" s="14">
        <f t="shared" si="145"/>
        <v>363.6</v>
      </c>
      <c r="O56" s="45">
        <f t="shared" si="146"/>
        <v>0.17647058823529413</v>
      </c>
      <c r="P56" s="53"/>
      <c r="Q56" s="56" t="s">
        <v>4</v>
      </c>
      <c r="R56" s="32"/>
      <c r="S56" s="34" t="s">
        <v>4</v>
      </c>
      <c r="T56" s="49"/>
      <c r="U56" s="88" t="s">
        <v>4</v>
      </c>
      <c r="V56" s="17">
        <f t="shared" si="147"/>
        <v>363.6</v>
      </c>
      <c r="W56" s="45">
        <f t="shared" si="148"/>
        <v>0.17647058823529413</v>
      </c>
      <c r="X56" s="53"/>
      <c r="Y56" s="56" t="s">
        <v>4</v>
      </c>
      <c r="Z56" s="32"/>
      <c r="AA56" s="34" t="s">
        <v>4</v>
      </c>
      <c r="AB56" s="49"/>
      <c r="AC56" s="34" t="s">
        <v>4</v>
      </c>
      <c r="AD56" s="14">
        <f t="shared" si="149"/>
        <v>363.6</v>
      </c>
      <c r="AE56" s="45">
        <f t="shared" si="150"/>
        <v>0.17647058823529413</v>
      </c>
      <c r="AF56" s="53"/>
      <c r="AG56" s="56" t="s">
        <v>4</v>
      </c>
      <c r="AH56" s="32"/>
      <c r="AI56" s="34" t="s">
        <v>4</v>
      </c>
      <c r="AJ56" s="49"/>
      <c r="AK56" s="34" t="s">
        <v>4</v>
      </c>
      <c r="AL56" s="14">
        <f t="shared" si="151"/>
        <v>363.6</v>
      </c>
      <c r="AM56" s="45">
        <f t="shared" si="152"/>
        <v>0.17647058823529413</v>
      </c>
      <c r="AN56" s="53"/>
      <c r="AO56" s="56" t="s">
        <v>4</v>
      </c>
      <c r="AP56" s="32"/>
      <c r="AQ56" s="34" t="s">
        <v>4</v>
      </c>
      <c r="AR56" s="49"/>
      <c r="AS56" s="88" t="s">
        <v>4</v>
      </c>
      <c r="AT56" s="14">
        <f t="shared" si="153"/>
        <v>242.4</v>
      </c>
      <c r="AU56" s="45">
        <f t="shared" si="142"/>
        <v>0.11764705882352941</v>
      </c>
      <c r="AV56" s="53"/>
      <c r="AW56" s="56" t="s">
        <v>4</v>
      </c>
      <c r="AX56" s="32"/>
      <c r="AY56" s="34" t="s">
        <v>4</v>
      </c>
      <c r="AZ56" s="49"/>
      <c r="BA56" s="88" t="s">
        <v>4</v>
      </c>
    </row>
    <row r="57" spans="1:53" ht="36" customHeight="1" x14ac:dyDescent="0.2">
      <c r="A57" s="5" t="s">
        <v>67</v>
      </c>
      <c r="B57" s="5" t="s">
        <v>167</v>
      </c>
      <c r="C57" s="32">
        <v>765.85</v>
      </c>
      <c r="D57" s="32"/>
      <c r="E57" s="6"/>
      <c r="F57" s="14">
        <f t="shared" si="143"/>
        <v>135.15</v>
      </c>
      <c r="G57" s="45">
        <f t="shared" si="144"/>
        <v>0.17647058823529413</v>
      </c>
      <c r="H57" s="53"/>
      <c r="I57" s="56" t="s">
        <v>4</v>
      </c>
      <c r="J57" s="32"/>
      <c r="K57" s="34" t="s">
        <v>4</v>
      </c>
      <c r="L57" s="49"/>
      <c r="M57" s="88" t="s">
        <v>4</v>
      </c>
      <c r="N57" s="14">
        <f t="shared" si="145"/>
        <v>135.15</v>
      </c>
      <c r="O57" s="45">
        <f t="shared" si="146"/>
        <v>0.17647058823529413</v>
      </c>
      <c r="P57" s="53"/>
      <c r="Q57" s="56" t="s">
        <v>4</v>
      </c>
      <c r="R57" s="32"/>
      <c r="S57" s="34" t="s">
        <v>4</v>
      </c>
      <c r="T57" s="49"/>
      <c r="U57" s="88" t="s">
        <v>4</v>
      </c>
      <c r="V57" s="17">
        <f t="shared" si="147"/>
        <v>135.15</v>
      </c>
      <c r="W57" s="45">
        <f t="shared" si="148"/>
        <v>0.17647058823529413</v>
      </c>
      <c r="X57" s="53"/>
      <c r="Y57" s="56" t="s">
        <v>4</v>
      </c>
      <c r="Z57" s="32"/>
      <c r="AA57" s="34" t="s">
        <v>4</v>
      </c>
      <c r="AB57" s="49"/>
      <c r="AC57" s="34" t="s">
        <v>4</v>
      </c>
      <c r="AD57" s="14">
        <f t="shared" si="149"/>
        <v>135.15</v>
      </c>
      <c r="AE57" s="45">
        <f t="shared" si="150"/>
        <v>0.17647058823529413</v>
      </c>
      <c r="AF57" s="53"/>
      <c r="AG57" s="56" t="s">
        <v>4</v>
      </c>
      <c r="AH57" s="32"/>
      <c r="AI57" s="34" t="s">
        <v>4</v>
      </c>
      <c r="AJ57" s="49"/>
      <c r="AK57" s="34" t="s">
        <v>4</v>
      </c>
      <c r="AL57" s="14">
        <f t="shared" si="151"/>
        <v>135.15</v>
      </c>
      <c r="AM57" s="45">
        <f t="shared" si="152"/>
        <v>0.17647058823529413</v>
      </c>
      <c r="AN57" s="53"/>
      <c r="AO57" s="56" t="s">
        <v>4</v>
      </c>
      <c r="AP57" s="32"/>
      <c r="AQ57" s="34" t="s">
        <v>4</v>
      </c>
      <c r="AR57" s="49"/>
      <c r="AS57" s="88" t="s">
        <v>4</v>
      </c>
      <c r="AT57" s="14">
        <f t="shared" si="153"/>
        <v>90.100000000000009</v>
      </c>
      <c r="AU57" s="45">
        <f t="shared" si="142"/>
        <v>0.11764705882352941</v>
      </c>
      <c r="AV57" s="53"/>
      <c r="AW57" s="56" t="s">
        <v>4</v>
      </c>
      <c r="AX57" s="32"/>
      <c r="AY57" s="34" t="s">
        <v>4</v>
      </c>
      <c r="AZ57" s="49"/>
      <c r="BA57" s="88" t="s">
        <v>4</v>
      </c>
    </row>
    <row r="58" spans="1:53" ht="24" customHeight="1" x14ac:dyDescent="0.2">
      <c r="A58" s="5" t="s">
        <v>68</v>
      </c>
      <c r="B58" s="5" t="s">
        <v>168</v>
      </c>
      <c r="C58" s="32">
        <v>9250.0400000000009</v>
      </c>
      <c r="D58" s="32"/>
      <c r="E58" s="6"/>
      <c r="F58" s="14">
        <f t="shared" si="143"/>
        <v>1632.3600000000004</v>
      </c>
      <c r="G58" s="45">
        <f t="shared" si="144"/>
        <v>0.17647058823529413</v>
      </c>
      <c r="H58" s="53"/>
      <c r="I58" s="56" t="s">
        <v>4</v>
      </c>
      <c r="J58" s="32"/>
      <c r="K58" s="34" t="s">
        <v>4</v>
      </c>
      <c r="L58" s="49"/>
      <c r="M58" s="88" t="s">
        <v>4</v>
      </c>
      <c r="N58" s="14">
        <f t="shared" si="145"/>
        <v>1632.3600000000004</v>
      </c>
      <c r="O58" s="45">
        <f t="shared" si="146"/>
        <v>0.17647058823529413</v>
      </c>
      <c r="P58" s="53"/>
      <c r="Q58" s="56" t="s">
        <v>4</v>
      </c>
      <c r="R58" s="32"/>
      <c r="S58" s="34" t="s">
        <v>4</v>
      </c>
      <c r="T58" s="49"/>
      <c r="U58" s="88" t="s">
        <v>4</v>
      </c>
      <c r="V58" s="17">
        <f t="shared" si="147"/>
        <v>1632.3600000000004</v>
      </c>
      <c r="W58" s="45">
        <f t="shared" si="148"/>
        <v>0.17647058823529413</v>
      </c>
      <c r="X58" s="53"/>
      <c r="Y58" s="56" t="s">
        <v>4</v>
      </c>
      <c r="Z58" s="32"/>
      <c r="AA58" s="34" t="s">
        <v>4</v>
      </c>
      <c r="AB58" s="49"/>
      <c r="AC58" s="34" t="s">
        <v>4</v>
      </c>
      <c r="AD58" s="14">
        <f t="shared" si="149"/>
        <v>1632.3600000000004</v>
      </c>
      <c r="AE58" s="45">
        <f t="shared" si="150"/>
        <v>0.17647058823529413</v>
      </c>
      <c r="AF58" s="53"/>
      <c r="AG58" s="56" t="s">
        <v>4</v>
      </c>
      <c r="AH58" s="32"/>
      <c r="AI58" s="34" t="s">
        <v>4</v>
      </c>
      <c r="AJ58" s="49"/>
      <c r="AK58" s="34" t="s">
        <v>4</v>
      </c>
      <c r="AL58" s="14">
        <f t="shared" si="151"/>
        <v>1632.3600000000004</v>
      </c>
      <c r="AM58" s="45">
        <f t="shared" si="152"/>
        <v>0.17647058823529413</v>
      </c>
      <c r="AN58" s="53"/>
      <c r="AO58" s="56" t="s">
        <v>4</v>
      </c>
      <c r="AP58" s="32"/>
      <c r="AQ58" s="34" t="s">
        <v>4</v>
      </c>
      <c r="AR58" s="49"/>
      <c r="AS58" s="88" t="s">
        <v>4</v>
      </c>
      <c r="AT58" s="14">
        <f t="shared" si="153"/>
        <v>1088.24</v>
      </c>
      <c r="AU58" s="45">
        <f t="shared" si="142"/>
        <v>0.11764705882352941</v>
      </c>
      <c r="AV58" s="53"/>
      <c r="AW58" s="56" t="s">
        <v>4</v>
      </c>
      <c r="AX58" s="32"/>
      <c r="AY58" s="34" t="s">
        <v>4</v>
      </c>
      <c r="AZ58" s="49"/>
      <c r="BA58" s="88" t="s">
        <v>4</v>
      </c>
    </row>
    <row r="59" spans="1:53" ht="48" customHeight="1" x14ac:dyDescent="0.2">
      <c r="A59" s="5" t="s">
        <v>69</v>
      </c>
      <c r="B59" s="5" t="s">
        <v>169</v>
      </c>
      <c r="C59" s="32">
        <v>7004.85</v>
      </c>
      <c r="D59" s="32"/>
      <c r="E59" s="6"/>
      <c r="F59" s="14">
        <f t="shared" si="143"/>
        <v>1236.1500000000001</v>
      </c>
      <c r="G59" s="45">
        <f t="shared" si="144"/>
        <v>0.17647058823529413</v>
      </c>
      <c r="H59" s="53"/>
      <c r="I59" s="56" t="s">
        <v>4</v>
      </c>
      <c r="J59" s="32"/>
      <c r="K59" s="34" t="s">
        <v>4</v>
      </c>
      <c r="L59" s="49"/>
      <c r="M59" s="88" t="s">
        <v>4</v>
      </c>
      <c r="N59" s="14">
        <f t="shared" si="145"/>
        <v>1236.1500000000001</v>
      </c>
      <c r="O59" s="45">
        <f t="shared" si="146"/>
        <v>0.17647058823529413</v>
      </c>
      <c r="P59" s="53"/>
      <c r="Q59" s="56" t="s">
        <v>4</v>
      </c>
      <c r="R59" s="32"/>
      <c r="S59" s="34" t="s">
        <v>4</v>
      </c>
      <c r="T59" s="49"/>
      <c r="U59" s="88" t="s">
        <v>4</v>
      </c>
      <c r="V59" s="17">
        <f t="shared" si="147"/>
        <v>1236.1500000000001</v>
      </c>
      <c r="W59" s="45">
        <f t="shared" si="148"/>
        <v>0.17647058823529413</v>
      </c>
      <c r="X59" s="53"/>
      <c r="Y59" s="56" t="s">
        <v>4</v>
      </c>
      <c r="Z59" s="32"/>
      <c r="AA59" s="34" t="s">
        <v>4</v>
      </c>
      <c r="AB59" s="49"/>
      <c r="AC59" s="34" t="s">
        <v>4</v>
      </c>
      <c r="AD59" s="14">
        <f t="shared" si="149"/>
        <v>1236.1500000000001</v>
      </c>
      <c r="AE59" s="45">
        <f t="shared" si="150"/>
        <v>0.17647058823529413</v>
      </c>
      <c r="AF59" s="53"/>
      <c r="AG59" s="56" t="s">
        <v>4</v>
      </c>
      <c r="AH59" s="32"/>
      <c r="AI59" s="34" t="s">
        <v>4</v>
      </c>
      <c r="AJ59" s="49"/>
      <c r="AK59" s="34" t="s">
        <v>4</v>
      </c>
      <c r="AL59" s="14">
        <f t="shared" si="151"/>
        <v>1236.1500000000001</v>
      </c>
      <c r="AM59" s="45">
        <f t="shared" si="152"/>
        <v>0.17647058823529413</v>
      </c>
      <c r="AN59" s="53"/>
      <c r="AO59" s="56" t="s">
        <v>4</v>
      </c>
      <c r="AP59" s="32"/>
      <c r="AQ59" s="34" t="s">
        <v>4</v>
      </c>
      <c r="AR59" s="49"/>
      <c r="AS59" s="88" t="s">
        <v>4</v>
      </c>
      <c r="AT59" s="14">
        <f t="shared" si="153"/>
        <v>824.1</v>
      </c>
      <c r="AU59" s="45">
        <f t="shared" si="142"/>
        <v>0.11764705882352941</v>
      </c>
      <c r="AV59" s="53"/>
      <c r="AW59" s="56" t="s">
        <v>4</v>
      </c>
      <c r="AX59" s="32"/>
      <c r="AY59" s="34" t="s">
        <v>4</v>
      </c>
      <c r="AZ59" s="49"/>
      <c r="BA59" s="88" t="s">
        <v>4</v>
      </c>
    </row>
    <row r="60" spans="1:53" ht="36" customHeight="1" x14ac:dyDescent="0.2">
      <c r="A60" s="5" t="s">
        <v>70</v>
      </c>
      <c r="B60" s="5" t="s">
        <v>170</v>
      </c>
      <c r="C60" s="32">
        <v>909.84</v>
      </c>
      <c r="D60" s="32"/>
      <c r="E60" s="6"/>
      <c r="F60" s="14">
        <f t="shared" si="143"/>
        <v>160.56</v>
      </c>
      <c r="G60" s="45">
        <f t="shared" si="144"/>
        <v>0.17647058823529413</v>
      </c>
      <c r="H60" s="53"/>
      <c r="I60" s="56" t="s">
        <v>4</v>
      </c>
      <c r="J60" s="32"/>
      <c r="K60" s="34" t="s">
        <v>4</v>
      </c>
      <c r="L60" s="49"/>
      <c r="M60" s="88" t="s">
        <v>4</v>
      </c>
      <c r="N60" s="14">
        <f t="shared" si="145"/>
        <v>160.56</v>
      </c>
      <c r="O60" s="45">
        <f t="shared" si="146"/>
        <v>0.17647058823529413</v>
      </c>
      <c r="P60" s="53"/>
      <c r="Q60" s="56" t="s">
        <v>4</v>
      </c>
      <c r="R60" s="32"/>
      <c r="S60" s="34" t="s">
        <v>4</v>
      </c>
      <c r="T60" s="49"/>
      <c r="U60" s="88" t="s">
        <v>4</v>
      </c>
      <c r="V60" s="17">
        <f t="shared" si="147"/>
        <v>160.56</v>
      </c>
      <c r="W60" s="45">
        <f t="shared" si="148"/>
        <v>0.17647058823529413</v>
      </c>
      <c r="X60" s="53"/>
      <c r="Y60" s="56" t="s">
        <v>4</v>
      </c>
      <c r="Z60" s="32"/>
      <c r="AA60" s="34" t="s">
        <v>4</v>
      </c>
      <c r="AB60" s="49"/>
      <c r="AC60" s="34" t="s">
        <v>4</v>
      </c>
      <c r="AD60" s="14">
        <f t="shared" si="149"/>
        <v>160.56</v>
      </c>
      <c r="AE60" s="45">
        <f t="shared" si="150"/>
        <v>0.17647058823529413</v>
      </c>
      <c r="AF60" s="53"/>
      <c r="AG60" s="56" t="s">
        <v>4</v>
      </c>
      <c r="AH60" s="32"/>
      <c r="AI60" s="34" t="s">
        <v>4</v>
      </c>
      <c r="AJ60" s="49"/>
      <c r="AK60" s="34" t="s">
        <v>4</v>
      </c>
      <c r="AL60" s="14">
        <f t="shared" si="151"/>
        <v>160.56</v>
      </c>
      <c r="AM60" s="45">
        <f t="shared" si="152"/>
        <v>0.17647058823529413</v>
      </c>
      <c r="AN60" s="53"/>
      <c r="AO60" s="56" t="s">
        <v>4</v>
      </c>
      <c r="AP60" s="32"/>
      <c r="AQ60" s="34" t="s">
        <v>4</v>
      </c>
      <c r="AR60" s="49"/>
      <c r="AS60" s="88" t="s">
        <v>4</v>
      </c>
      <c r="AT60" s="14">
        <f t="shared" si="153"/>
        <v>107.04</v>
      </c>
      <c r="AU60" s="45">
        <f t="shared" si="142"/>
        <v>0.11764705882352941</v>
      </c>
      <c r="AV60" s="53"/>
      <c r="AW60" s="56" t="s">
        <v>4</v>
      </c>
      <c r="AX60" s="32"/>
      <c r="AY60" s="34" t="s">
        <v>4</v>
      </c>
      <c r="AZ60" s="49"/>
      <c r="BA60" s="88" t="s">
        <v>4</v>
      </c>
    </row>
    <row r="61" spans="1:53" ht="36" customHeight="1" x14ac:dyDescent="0.2">
      <c r="A61" s="5" t="s">
        <v>71</v>
      </c>
      <c r="B61" s="5" t="s">
        <v>171</v>
      </c>
      <c r="C61" s="32">
        <v>4336.0200000000004</v>
      </c>
      <c r="D61" s="32"/>
      <c r="E61" s="6"/>
      <c r="F61" s="14">
        <f t="shared" si="143"/>
        <v>765.18000000000018</v>
      </c>
      <c r="G61" s="45">
        <f t="shared" si="144"/>
        <v>0.17647058823529413</v>
      </c>
      <c r="H61" s="53"/>
      <c r="I61" s="56" t="s">
        <v>4</v>
      </c>
      <c r="J61" s="32"/>
      <c r="K61" s="34" t="s">
        <v>4</v>
      </c>
      <c r="L61" s="49"/>
      <c r="M61" s="88" t="s">
        <v>4</v>
      </c>
      <c r="N61" s="14">
        <f t="shared" si="145"/>
        <v>765.18000000000018</v>
      </c>
      <c r="O61" s="45">
        <f t="shared" si="146"/>
        <v>0.17647058823529413</v>
      </c>
      <c r="P61" s="53"/>
      <c r="Q61" s="56" t="s">
        <v>4</v>
      </c>
      <c r="R61" s="32"/>
      <c r="S61" s="34" t="s">
        <v>4</v>
      </c>
      <c r="T61" s="49"/>
      <c r="U61" s="88" t="s">
        <v>4</v>
      </c>
      <c r="V61" s="17">
        <f t="shared" si="147"/>
        <v>765.18000000000018</v>
      </c>
      <c r="W61" s="45">
        <f t="shared" si="148"/>
        <v>0.17647058823529413</v>
      </c>
      <c r="X61" s="53"/>
      <c r="Y61" s="56" t="s">
        <v>4</v>
      </c>
      <c r="Z61" s="32"/>
      <c r="AA61" s="34" t="s">
        <v>4</v>
      </c>
      <c r="AB61" s="49"/>
      <c r="AC61" s="34" t="s">
        <v>4</v>
      </c>
      <c r="AD61" s="14">
        <f t="shared" si="149"/>
        <v>765.18000000000018</v>
      </c>
      <c r="AE61" s="45">
        <f t="shared" si="150"/>
        <v>0.17647058823529413</v>
      </c>
      <c r="AF61" s="53"/>
      <c r="AG61" s="56" t="s">
        <v>4</v>
      </c>
      <c r="AH61" s="32"/>
      <c r="AI61" s="34" t="s">
        <v>4</v>
      </c>
      <c r="AJ61" s="49"/>
      <c r="AK61" s="34" t="s">
        <v>4</v>
      </c>
      <c r="AL61" s="14">
        <f t="shared" si="151"/>
        <v>765.18000000000018</v>
      </c>
      <c r="AM61" s="45">
        <f t="shared" si="152"/>
        <v>0.17647058823529413</v>
      </c>
      <c r="AN61" s="53"/>
      <c r="AO61" s="56" t="s">
        <v>4</v>
      </c>
      <c r="AP61" s="32"/>
      <c r="AQ61" s="34" t="s">
        <v>4</v>
      </c>
      <c r="AR61" s="49"/>
      <c r="AS61" s="88" t="s">
        <v>4</v>
      </c>
      <c r="AT61" s="14">
        <f t="shared" si="153"/>
        <v>510.12000000000006</v>
      </c>
      <c r="AU61" s="45">
        <f t="shared" si="142"/>
        <v>0.11764705882352941</v>
      </c>
      <c r="AV61" s="53"/>
      <c r="AW61" s="56" t="s">
        <v>4</v>
      </c>
      <c r="AX61" s="32"/>
      <c r="AY61" s="34" t="s">
        <v>4</v>
      </c>
      <c r="AZ61" s="49"/>
      <c r="BA61" s="88" t="s">
        <v>4</v>
      </c>
    </row>
    <row r="62" spans="1:53" ht="24" customHeight="1" x14ac:dyDescent="0.2">
      <c r="A62" s="41" t="s">
        <v>72</v>
      </c>
      <c r="B62" s="41" t="s">
        <v>132</v>
      </c>
      <c r="C62" s="42">
        <v>104715.41</v>
      </c>
      <c r="D62" s="42"/>
      <c r="E62" s="43"/>
      <c r="F62" s="84"/>
      <c r="G62" s="45"/>
      <c r="H62" s="52"/>
      <c r="I62" s="59" t="s">
        <v>4</v>
      </c>
      <c r="J62" s="42"/>
      <c r="K62" s="46" t="s">
        <v>4</v>
      </c>
      <c r="L62" s="54"/>
      <c r="M62" s="93"/>
      <c r="N62" s="84"/>
      <c r="O62" s="45"/>
      <c r="P62" s="52"/>
      <c r="Q62" s="59" t="s">
        <v>4</v>
      </c>
      <c r="R62" s="42"/>
      <c r="S62" s="46" t="s">
        <v>4</v>
      </c>
      <c r="T62" s="54"/>
      <c r="U62" s="93"/>
      <c r="V62" s="44"/>
      <c r="W62" s="45"/>
      <c r="X62" s="52"/>
      <c r="Y62" s="59" t="s">
        <v>4</v>
      </c>
      <c r="Z62" s="42"/>
      <c r="AA62" s="46" t="s">
        <v>4</v>
      </c>
      <c r="AB62" s="54"/>
      <c r="AC62" s="45"/>
      <c r="AD62" s="84"/>
      <c r="AE62" s="45"/>
      <c r="AF62" s="52"/>
      <c r="AG62" s="59" t="s">
        <v>4</v>
      </c>
      <c r="AH62" s="42"/>
      <c r="AI62" s="46" t="s">
        <v>4</v>
      </c>
      <c r="AJ62" s="54"/>
      <c r="AK62" s="45"/>
      <c r="AL62" s="84"/>
      <c r="AM62" s="45"/>
      <c r="AN62" s="52"/>
      <c r="AO62" s="59" t="s">
        <v>4</v>
      </c>
      <c r="AP62" s="42"/>
      <c r="AQ62" s="46" t="s">
        <v>4</v>
      </c>
      <c r="AR62" s="54"/>
      <c r="AS62" s="93"/>
      <c r="AT62" s="84"/>
      <c r="AU62" s="45"/>
      <c r="AV62" s="52"/>
      <c r="AW62" s="59" t="s">
        <v>4</v>
      </c>
      <c r="AX62" s="42"/>
      <c r="AY62" s="46" t="s">
        <v>4</v>
      </c>
      <c r="AZ62" s="54"/>
      <c r="BA62" s="93"/>
    </row>
    <row r="63" spans="1:53" ht="84" customHeight="1" x14ac:dyDescent="0.2">
      <c r="A63" s="5" t="s">
        <v>73</v>
      </c>
      <c r="B63" s="5" t="s">
        <v>74</v>
      </c>
      <c r="C63" s="32">
        <v>31256.2</v>
      </c>
      <c r="D63" s="32"/>
      <c r="E63" s="6"/>
      <c r="F63" s="81" t="s">
        <v>4</v>
      </c>
      <c r="G63" s="34"/>
      <c r="H63" s="49"/>
      <c r="I63" s="56" t="s">
        <v>4</v>
      </c>
      <c r="J63" s="32"/>
      <c r="K63" s="34" t="s">
        <v>4</v>
      </c>
      <c r="L63" s="49">
        <f t="shared" ref="L63:L67" si="154">$C63*M63</f>
        <v>5515.8</v>
      </c>
      <c r="M63" s="94">
        <f t="shared" ref="M63:M67" si="155">3/17</f>
        <v>0.17647058823529413</v>
      </c>
      <c r="N63" s="81" t="s">
        <v>4</v>
      </c>
      <c r="O63" s="34"/>
      <c r="P63" s="49"/>
      <c r="Q63" s="56" t="s">
        <v>4</v>
      </c>
      <c r="R63" s="32"/>
      <c r="S63" s="34" t="s">
        <v>4</v>
      </c>
      <c r="T63" s="49">
        <f t="shared" ref="T63:T67" si="156">$C63*U63</f>
        <v>5515.8</v>
      </c>
      <c r="U63" s="94">
        <f t="shared" ref="U63:U67" si="157">3/17</f>
        <v>0.17647058823529413</v>
      </c>
      <c r="V63" s="32" t="s">
        <v>4</v>
      </c>
      <c r="W63" s="34"/>
      <c r="X63" s="49"/>
      <c r="Y63" s="56" t="s">
        <v>4</v>
      </c>
      <c r="Z63" s="32"/>
      <c r="AA63" s="34" t="s">
        <v>4</v>
      </c>
      <c r="AB63" s="49">
        <f t="shared" ref="AB63:AB67" si="158">$C63*AC63</f>
        <v>5515.8</v>
      </c>
      <c r="AC63" s="23">
        <f t="shared" ref="AC63:AC67" si="159">3/17</f>
        <v>0.17647058823529413</v>
      </c>
      <c r="AD63" s="81" t="s">
        <v>4</v>
      </c>
      <c r="AE63" s="34"/>
      <c r="AF63" s="49"/>
      <c r="AG63" s="56" t="s">
        <v>4</v>
      </c>
      <c r="AH63" s="32"/>
      <c r="AI63" s="34" t="s">
        <v>4</v>
      </c>
      <c r="AJ63" s="49">
        <f t="shared" ref="AJ63:AJ67" si="160">$C63*AK63</f>
        <v>5515.8</v>
      </c>
      <c r="AK63" s="23">
        <f t="shared" ref="AK63:AK67" si="161">3/17</f>
        <v>0.17647058823529413</v>
      </c>
      <c r="AL63" s="81" t="s">
        <v>4</v>
      </c>
      <c r="AM63" s="34"/>
      <c r="AN63" s="49"/>
      <c r="AO63" s="56" t="s">
        <v>4</v>
      </c>
      <c r="AP63" s="32"/>
      <c r="AQ63" s="34" t="s">
        <v>4</v>
      </c>
      <c r="AR63" s="49">
        <f t="shared" ref="AR63:AR67" si="162">$C63*AS63</f>
        <v>5515.8</v>
      </c>
      <c r="AS63" s="94">
        <f t="shared" ref="AS63:AS67" si="163">3/17</f>
        <v>0.17647058823529413</v>
      </c>
      <c r="AT63" s="81" t="s">
        <v>4</v>
      </c>
      <c r="AU63" s="34"/>
      <c r="AV63" s="49"/>
      <c r="AW63" s="56" t="s">
        <v>4</v>
      </c>
      <c r="AX63" s="32"/>
      <c r="AY63" s="34" t="s">
        <v>4</v>
      </c>
      <c r="AZ63" s="49">
        <f t="shared" ref="AZ63:AZ67" si="164">$C63*BA63</f>
        <v>3677.2</v>
      </c>
      <c r="BA63" s="94">
        <f t="shared" ref="BA63:BA67" si="165">2/17</f>
        <v>0.11764705882352941</v>
      </c>
    </row>
    <row r="64" spans="1:53" ht="72" customHeight="1" x14ac:dyDescent="0.2">
      <c r="A64" s="5" t="s">
        <v>75</v>
      </c>
      <c r="B64" s="5" t="s">
        <v>172</v>
      </c>
      <c r="C64" s="32">
        <v>11944.03</v>
      </c>
      <c r="D64" s="32"/>
      <c r="E64" s="6"/>
      <c r="F64" s="81" t="s">
        <v>4</v>
      </c>
      <c r="G64" s="34"/>
      <c r="H64" s="49"/>
      <c r="I64" s="56" t="s">
        <v>4</v>
      </c>
      <c r="J64" s="32"/>
      <c r="K64" s="34" t="s">
        <v>4</v>
      </c>
      <c r="L64" s="49">
        <f t="shared" si="154"/>
        <v>2107.7700000000004</v>
      </c>
      <c r="M64" s="94">
        <f t="shared" si="155"/>
        <v>0.17647058823529413</v>
      </c>
      <c r="N64" s="81" t="s">
        <v>4</v>
      </c>
      <c r="O64" s="34"/>
      <c r="P64" s="49"/>
      <c r="Q64" s="56" t="s">
        <v>4</v>
      </c>
      <c r="R64" s="32"/>
      <c r="S64" s="34" t="s">
        <v>4</v>
      </c>
      <c r="T64" s="49">
        <f t="shared" si="156"/>
        <v>2107.7700000000004</v>
      </c>
      <c r="U64" s="94">
        <f t="shared" si="157"/>
        <v>0.17647058823529413</v>
      </c>
      <c r="V64" s="32" t="s">
        <v>4</v>
      </c>
      <c r="W64" s="34"/>
      <c r="X64" s="49"/>
      <c r="Y64" s="56" t="s">
        <v>4</v>
      </c>
      <c r="Z64" s="32"/>
      <c r="AA64" s="34" t="s">
        <v>4</v>
      </c>
      <c r="AB64" s="49">
        <f t="shared" si="158"/>
        <v>2107.7700000000004</v>
      </c>
      <c r="AC64" s="23">
        <f t="shared" si="159"/>
        <v>0.17647058823529413</v>
      </c>
      <c r="AD64" s="81" t="s">
        <v>4</v>
      </c>
      <c r="AE64" s="34"/>
      <c r="AF64" s="49"/>
      <c r="AG64" s="56" t="s">
        <v>4</v>
      </c>
      <c r="AH64" s="32"/>
      <c r="AI64" s="34" t="s">
        <v>4</v>
      </c>
      <c r="AJ64" s="49">
        <f t="shared" si="160"/>
        <v>2107.7700000000004</v>
      </c>
      <c r="AK64" s="23">
        <f t="shared" si="161"/>
        <v>0.17647058823529413</v>
      </c>
      <c r="AL64" s="81" t="s">
        <v>4</v>
      </c>
      <c r="AM64" s="34"/>
      <c r="AN64" s="49"/>
      <c r="AO64" s="56" t="s">
        <v>4</v>
      </c>
      <c r="AP64" s="32"/>
      <c r="AQ64" s="34" t="s">
        <v>4</v>
      </c>
      <c r="AR64" s="49">
        <f t="shared" si="162"/>
        <v>2107.7700000000004</v>
      </c>
      <c r="AS64" s="94">
        <f t="shared" si="163"/>
        <v>0.17647058823529413</v>
      </c>
      <c r="AT64" s="81" t="s">
        <v>4</v>
      </c>
      <c r="AU64" s="34"/>
      <c r="AV64" s="49"/>
      <c r="AW64" s="56" t="s">
        <v>4</v>
      </c>
      <c r="AX64" s="32"/>
      <c r="AY64" s="34" t="s">
        <v>4</v>
      </c>
      <c r="AZ64" s="49">
        <f t="shared" si="164"/>
        <v>1405.18</v>
      </c>
      <c r="BA64" s="94">
        <f t="shared" si="165"/>
        <v>0.11764705882352941</v>
      </c>
    </row>
    <row r="65" spans="1:53" ht="48" customHeight="1" x14ac:dyDescent="0.2">
      <c r="A65" s="5" t="s">
        <v>76</v>
      </c>
      <c r="B65" s="5" t="s">
        <v>173</v>
      </c>
      <c r="C65" s="32">
        <v>3570</v>
      </c>
      <c r="D65" s="32"/>
      <c r="E65" s="6"/>
      <c r="F65" s="81" t="s">
        <v>4</v>
      </c>
      <c r="G65" s="34"/>
      <c r="H65" s="49"/>
      <c r="I65" s="56" t="s">
        <v>4</v>
      </c>
      <c r="J65" s="32"/>
      <c r="K65" s="34" t="s">
        <v>4</v>
      </c>
      <c r="L65" s="49">
        <f t="shared" si="154"/>
        <v>630</v>
      </c>
      <c r="M65" s="94">
        <f t="shared" si="155"/>
        <v>0.17647058823529413</v>
      </c>
      <c r="N65" s="81" t="s">
        <v>4</v>
      </c>
      <c r="O65" s="34"/>
      <c r="P65" s="49"/>
      <c r="Q65" s="56" t="s">
        <v>4</v>
      </c>
      <c r="R65" s="32"/>
      <c r="S65" s="34" t="s">
        <v>4</v>
      </c>
      <c r="T65" s="49">
        <f t="shared" si="156"/>
        <v>630</v>
      </c>
      <c r="U65" s="94">
        <f t="shared" si="157"/>
        <v>0.17647058823529413</v>
      </c>
      <c r="V65" s="32" t="s">
        <v>4</v>
      </c>
      <c r="W65" s="34"/>
      <c r="X65" s="49"/>
      <c r="Y65" s="56" t="s">
        <v>4</v>
      </c>
      <c r="Z65" s="32"/>
      <c r="AA65" s="34" t="s">
        <v>4</v>
      </c>
      <c r="AB65" s="49">
        <f t="shared" si="158"/>
        <v>630</v>
      </c>
      <c r="AC65" s="23">
        <f t="shared" si="159"/>
        <v>0.17647058823529413</v>
      </c>
      <c r="AD65" s="81" t="s">
        <v>4</v>
      </c>
      <c r="AE65" s="34"/>
      <c r="AF65" s="49"/>
      <c r="AG65" s="56" t="s">
        <v>4</v>
      </c>
      <c r="AH65" s="32"/>
      <c r="AI65" s="34" t="s">
        <v>4</v>
      </c>
      <c r="AJ65" s="49">
        <f t="shared" si="160"/>
        <v>630</v>
      </c>
      <c r="AK65" s="23">
        <f t="shared" si="161"/>
        <v>0.17647058823529413</v>
      </c>
      <c r="AL65" s="81" t="s">
        <v>4</v>
      </c>
      <c r="AM65" s="34"/>
      <c r="AN65" s="49"/>
      <c r="AO65" s="56" t="s">
        <v>4</v>
      </c>
      <c r="AP65" s="32"/>
      <c r="AQ65" s="34" t="s">
        <v>4</v>
      </c>
      <c r="AR65" s="49">
        <f t="shared" si="162"/>
        <v>630</v>
      </c>
      <c r="AS65" s="94">
        <f t="shared" si="163"/>
        <v>0.17647058823529413</v>
      </c>
      <c r="AT65" s="81" t="s">
        <v>4</v>
      </c>
      <c r="AU65" s="34"/>
      <c r="AV65" s="49"/>
      <c r="AW65" s="56" t="s">
        <v>4</v>
      </c>
      <c r="AX65" s="32"/>
      <c r="AY65" s="34" t="s">
        <v>4</v>
      </c>
      <c r="AZ65" s="49">
        <f t="shared" si="164"/>
        <v>420</v>
      </c>
      <c r="BA65" s="94">
        <f t="shared" si="165"/>
        <v>0.11764705882352941</v>
      </c>
    </row>
    <row r="66" spans="1:53" ht="48" customHeight="1" x14ac:dyDescent="0.2">
      <c r="A66" s="5" t="s">
        <v>77</v>
      </c>
      <c r="B66" s="5" t="s">
        <v>174</v>
      </c>
      <c r="C66" s="32">
        <v>29614</v>
      </c>
      <c r="D66" s="32"/>
      <c r="E66" s="6"/>
      <c r="F66" s="81" t="s">
        <v>4</v>
      </c>
      <c r="G66" s="34"/>
      <c r="H66" s="49"/>
      <c r="I66" s="56" t="s">
        <v>4</v>
      </c>
      <c r="J66" s="32"/>
      <c r="K66" s="34" t="s">
        <v>4</v>
      </c>
      <c r="L66" s="49">
        <f t="shared" si="154"/>
        <v>5226</v>
      </c>
      <c r="M66" s="94">
        <f t="shared" si="155"/>
        <v>0.17647058823529413</v>
      </c>
      <c r="N66" s="81" t="s">
        <v>4</v>
      </c>
      <c r="O66" s="34"/>
      <c r="P66" s="49"/>
      <c r="Q66" s="56" t="s">
        <v>4</v>
      </c>
      <c r="R66" s="32"/>
      <c r="S66" s="34" t="s">
        <v>4</v>
      </c>
      <c r="T66" s="49">
        <f t="shared" si="156"/>
        <v>5226</v>
      </c>
      <c r="U66" s="94">
        <f t="shared" si="157"/>
        <v>0.17647058823529413</v>
      </c>
      <c r="V66" s="32" t="s">
        <v>4</v>
      </c>
      <c r="W66" s="34"/>
      <c r="X66" s="49"/>
      <c r="Y66" s="56" t="s">
        <v>4</v>
      </c>
      <c r="Z66" s="32"/>
      <c r="AA66" s="34" t="s">
        <v>4</v>
      </c>
      <c r="AB66" s="49">
        <f t="shared" si="158"/>
        <v>5226</v>
      </c>
      <c r="AC66" s="23">
        <f t="shared" si="159"/>
        <v>0.17647058823529413</v>
      </c>
      <c r="AD66" s="81" t="s">
        <v>4</v>
      </c>
      <c r="AE66" s="34"/>
      <c r="AF66" s="49"/>
      <c r="AG66" s="56" t="s">
        <v>4</v>
      </c>
      <c r="AH66" s="32"/>
      <c r="AI66" s="34" t="s">
        <v>4</v>
      </c>
      <c r="AJ66" s="49">
        <f t="shared" si="160"/>
        <v>5226</v>
      </c>
      <c r="AK66" s="23">
        <f t="shared" si="161"/>
        <v>0.17647058823529413</v>
      </c>
      <c r="AL66" s="81" t="s">
        <v>4</v>
      </c>
      <c r="AM66" s="34"/>
      <c r="AN66" s="49"/>
      <c r="AO66" s="56" t="s">
        <v>4</v>
      </c>
      <c r="AP66" s="32"/>
      <c r="AQ66" s="34" t="s">
        <v>4</v>
      </c>
      <c r="AR66" s="49">
        <f t="shared" si="162"/>
        <v>5226</v>
      </c>
      <c r="AS66" s="94">
        <f t="shared" si="163"/>
        <v>0.17647058823529413</v>
      </c>
      <c r="AT66" s="81" t="s">
        <v>4</v>
      </c>
      <c r="AU66" s="34"/>
      <c r="AV66" s="49"/>
      <c r="AW66" s="56" t="s">
        <v>4</v>
      </c>
      <c r="AX66" s="32"/>
      <c r="AY66" s="34" t="s">
        <v>4</v>
      </c>
      <c r="AZ66" s="49">
        <f t="shared" si="164"/>
        <v>3484</v>
      </c>
      <c r="BA66" s="94">
        <f t="shared" si="165"/>
        <v>0.11764705882352941</v>
      </c>
    </row>
    <row r="67" spans="1:53" ht="24" customHeight="1" x14ac:dyDescent="0.2">
      <c r="A67" s="5" t="s">
        <v>78</v>
      </c>
      <c r="B67" s="5" t="s">
        <v>175</v>
      </c>
      <c r="C67" s="32">
        <v>969.68</v>
      </c>
      <c r="D67" s="32"/>
      <c r="E67" s="6"/>
      <c r="F67" s="81" t="s">
        <v>4</v>
      </c>
      <c r="G67" s="34"/>
      <c r="H67" s="49"/>
      <c r="I67" s="56" t="s">
        <v>4</v>
      </c>
      <c r="J67" s="32"/>
      <c r="K67" s="34" t="s">
        <v>4</v>
      </c>
      <c r="L67" s="49">
        <f t="shared" si="154"/>
        <v>171.12</v>
      </c>
      <c r="M67" s="94">
        <f t="shared" si="155"/>
        <v>0.17647058823529413</v>
      </c>
      <c r="N67" s="81" t="s">
        <v>4</v>
      </c>
      <c r="O67" s="34"/>
      <c r="P67" s="49"/>
      <c r="Q67" s="56" t="s">
        <v>4</v>
      </c>
      <c r="R67" s="32"/>
      <c r="S67" s="34" t="s">
        <v>4</v>
      </c>
      <c r="T67" s="49">
        <f t="shared" si="156"/>
        <v>171.12</v>
      </c>
      <c r="U67" s="94">
        <f t="shared" si="157"/>
        <v>0.17647058823529413</v>
      </c>
      <c r="V67" s="32" t="s">
        <v>4</v>
      </c>
      <c r="W67" s="34"/>
      <c r="X67" s="49"/>
      <c r="Y67" s="56" t="s">
        <v>4</v>
      </c>
      <c r="Z67" s="32"/>
      <c r="AA67" s="34" t="s">
        <v>4</v>
      </c>
      <c r="AB67" s="49">
        <f t="shared" si="158"/>
        <v>171.12</v>
      </c>
      <c r="AC67" s="23">
        <f t="shared" si="159"/>
        <v>0.17647058823529413</v>
      </c>
      <c r="AD67" s="81" t="s">
        <v>4</v>
      </c>
      <c r="AE67" s="34"/>
      <c r="AF67" s="49"/>
      <c r="AG67" s="56" t="s">
        <v>4</v>
      </c>
      <c r="AH67" s="32"/>
      <c r="AI67" s="34" t="s">
        <v>4</v>
      </c>
      <c r="AJ67" s="49">
        <f t="shared" si="160"/>
        <v>171.12</v>
      </c>
      <c r="AK67" s="23">
        <f t="shared" si="161"/>
        <v>0.17647058823529413</v>
      </c>
      <c r="AL67" s="81" t="s">
        <v>4</v>
      </c>
      <c r="AM67" s="34"/>
      <c r="AN67" s="49"/>
      <c r="AO67" s="56" t="s">
        <v>4</v>
      </c>
      <c r="AP67" s="32"/>
      <c r="AQ67" s="34" t="s">
        <v>4</v>
      </c>
      <c r="AR67" s="49">
        <f t="shared" si="162"/>
        <v>171.12</v>
      </c>
      <c r="AS67" s="94">
        <f t="shared" si="163"/>
        <v>0.17647058823529413</v>
      </c>
      <c r="AT67" s="81" t="s">
        <v>4</v>
      </c>
      <c r="AU67" s="34"/>
      <c r="AV67" s="49"/>
      <c r="AW67" s="56" t="s">
        <v>4</v>
      </c>
      <c r="AX67" s="32"/>
      <c r="AY67" s="34" t="s">
        <v>4</v>
      </c>
      <c r="AZ67" s="49">
        <f t="shared" si="164"/>
        <v>114.08</v>
      </c>
      <c r="BA67" s="94">
        <f t="shared" si="165"/>
        <v>0.11764705882352941</v>
      </c>
    </row>
    <row r="68" spans="1:53" ht="24" customHeight="1" x14ac:dyDescent="0.2">
      <c r="A68" s="5" t="s">
        <v>79</v>
      </c>
      <c r="B68" s="5" t="s">
        <v>176</v>
      </c>
      <c r="C68" s="32">
        <v>27361.5</v>
      </c>
      <c r="D68" s="32"/>
      <c r="E68" s="6"/>
      <c r="F68" s="14">
        <f t="shared" ref="F68" si="166">$C68*G68</f>
        <v>4828.5</v>
      </c>
      <c r="G68" s="23">
        <f>3/17</f>
        <v>0.17647058823529413</v>
      </c>
      <c r="H68" s="53"/>
      <c r="I68" s="56" t="s">
        <v>4</v>
      </c>
      <c r="J68" s="32"/>
      <c r="K68" s="34" t="s">
        <v>4</v>
      </c>
      <c r="L68" s="49"/>
      <c r="M68" s="88" t="s">
        <v>4</v>
      </c>
      <c r="N68" s="14">
        <f t="shared" ref="N68" si="167">$C68*O68</f>
        <v>4828.5</v>
      </c>
      <c r="O68" s="23">
        <f>3/17</f>
        <v>0.17647058823529413</v>
      </c>
      <c r="P68" s="53"/>
      <c r="Q68" s="56" t="s">
        <v>4</v>
      </c>
      <c r="R68" s="32"/>
      <c r="S68" s="34" t="s">
        <v>4</v>
      </c>
      <c r="T68" s="49"/>
      <c r="U68" s="88" t="s">
        <v>4</v>
      </c>
      <c r="V68" s="17">
        <f t="shared" ref="V68" si="168">$C68*W68</f>
        <v>4828.5</v>
      </c>
      <c r="W68" s="23">
        <f>3/17</f>
        <v>0.17647058823529413</v>
      </c>
      <c r="X68" s="53"/>
      <c r="Y68" s="56" t="s">
        <v>4</v>
      </c>
      <c r="Z68" s="32"/>
      <c r="AA68" s="34" t="s">
        <v>4</v>
      </c>
      <c r="AB68" s="49"/>
      <c r="AC68" s="34" t="s">
        <v>4</v>
      </c>
      <c r="AD68" s="14">
        <f t="shared" ref="AD68" si="169">$C68*AE68</f>
        <v>4828.5</v>
      </c>
      <c r="AE68" s="23">
        <f>3/17</f>
        <v>0.17647058823529413</v>
      </c>
      <c r="AF68" s="53"/>
      <c r="AG68" s="56" t="s">
        <v>4</v>
      </c>
      <c r="AH68" s="32"/>
      <c r="AI68" s="34" t="s">
        <v>4</v>
      </c>
      <c r="AJ68" s="49"/>
      <c r="AK68" s="34" t="s">
        <v>4</v>
      </c>
      <c r="AL68" s="14">
        <f t="shared" ref="AL68" si="170">$C68*AM68</f>
        <v>4828.5</v>
      </c>
      <c r="AM68" s="23">
        <f>3/17</f>
        <v>0.17647058823529413</v>
      </c>
      <c r="AN68" s="53"/>
      <c r="AO68" s="56" t="s">
        <v>4</v>
      </c>
      <c r="AP68" s="32"/>
      <c r="AQ68" s="34" t="s">
        <v>4</v>
      </c>
      <c r="AR68" s="49"/>
      <c r="AS68" s="88" t="s">
        <v>4</v>
      </c>
      <c r="AT68" s="14">
        <f t="shared" ref="AT68" si="171">$C68*AU68</f>
        <v>3219</v>
      </c>
      <c r="AU68" s="23">
        <f>2/17</f>
        <v>0.11764705882352941</v>
      </c>
      <c r="AV68" s="53"/>
      <c r="AW68" s="56" t="s">
        <v>4</v>
      </c>
      <c r="AX68" s="32"/>
      <c r="AY68" s="34" t="s">
        <v>4</v>
      </c>
      <c r="AZ68" s="49"/>
      <c r="BA68" s="88" t="s">
        <v>4</v>
      </c>
    </row>
    <row r="69" spans="1:53" s="67" customFormat="1" ht="24" customHeight="1" x14ac:dyDescent="0.25">
      <c r="A69" s="61" t="s">
        <v>80</v>
      </c>
      <c r="B69" s="61" t="s">
        <v>81</v>
      </c>
      <c r="C69" s="62">
        <v>162514.14000000001</v>
      </c>
      <c r="D69" s="62"/>
      <c r="E69" s="63"/>
      <c r="F69" s="85">
        <f>SUM(F70:F82)</f>
        <v>0</v>
      </c>
      <c r="G69" s="65">
        <f>F69/$C69</f>
        <v>0</v>
      </c>
      <c r="H69" s="64">
        <f>SUM(H70:H82)</f>
        <v>0</v>
      </c>
      <c r="I69" s="66">
        <f>H69/$C69</f>
        <v>0</v>
      </c>
      <c r="J69" s="62">
        <f>SUM(J70:J82)</f>
        <v>28678.965882352943</v>
      </c>
      <c r="K69" s="65">
        <f>J69/$C69</f>
        <v>0.1764705882352941</v>
      </c>
      <c r="L69" s="64">
        <f>SUM(L70:L82)</f>
        <v>0</v>
      </c>
      <c r="M69" s="95">
        <f>L69/$C69</f>
        <v>0</v>
      </c>
      <c r="N69" s="85">
        <f>SUM(N70:N82)</f>
        <v>0</v>
      </c>
      <c r="O69" s="65">
        <f>N69/$C69</f>
        <v>0</v>
      </c>
      <c r="P69" s="64">
        <f>SUM(P70:P82)</f>
        <v>0</v>
      </c>
      <c r="Q69" s="66">
        <f>P69/$C69</f>
        <v>0</v>
      </c>
      <c r="R69" s="62">
        <f>SUM(R70:R82)</f>
        <v>28678.965882352943</v>
      </c>
      <c r="S69" s="65">
        <f>R69/$C69</f>
        <v>0.1764705882352941</v>
      </c>
      <c r="T69" s="64">
        <f>SUM(T70:T82)</f>
        <v>0</v>
      </c>
      <c r="U69" s="95">
        <f>T69/$C69</f>
        <v>0</v>
      </c>
      <c r="V69" s="62">
        <f>SUM(V70:V82)</f>
        <v>0</v>
      </c>
      <c r="W69" s="65">
        <f>V69/$C69</f>
        <v>0</v>
      </c>
      <c r="X69" s="64">
        <f>SUM(X70:X82)</f>
        <v>0</v>
      </c>
      <c r="Y69" s="66">
        <f>X69/$C69</f>
        <v>0</v>
      </c>
      <c r="Z69" s="62">
        <f>SUM(Z70:Z82)</f>
        <v>28678.965882352943</v>
      </c>
      <c r="AA69" s="65">
        <f>Z69/$C69</f>
        <v>0.1764705882352941</v>
      </c>
      <c r="AB69" s="64">
        <f>SUM(AB70:AB82)</f>
        <v>0</v>
      </c>
      <c r="AC69" s="65">
        <f>AB69/$C69</f>
        <v>0</v>
      </c>
      <c r="AD69" s="85">
        <f>SUM(AD70:AD82)</f>
        <v>0</v>
      </c>
      <c r="AE69" s="65">
        <f>AD69/$C69</f>
        <v>0</v>
      </c>
      <c r="AF69" s="64">
        <f>SUM(AF70:AF82)</f>
        <v>0</v>
      </c>
      <c r="AG69" s="66">
        <f>AF69/$C69</f>
        <v>0</v>
      </c>
      <c r="AH69" s="62">
        <f>SUM(AH70:AH82)</f>
        <v>28678.965882352943</v>
      </c>
      <c r="AI69" s="65">
        <f>AH69/$C69</f>
        <v>0.1764705882352941</v>
      </c>
      <c r="AJ69" s="64">
        <f>SUM(AJ70:AJ82)</f>
        <v>0</v>
      </c>
      <c r="AK69" s="65">
        <f>AJ69/$C69</f>
        <v>0</v>
      </c>
      <c r="AL69" s="85">
        <f>SUM(AL70:AL82)</f>
        <v>0</v>
      </c>
      <c r="AM69" s="65">
        <f>AL69/$C69</f>
        <v>0</v>
      </c>
      <c r="AN69" s="64">
        <f>SUM(AN70:AN82)</f>
        <v>0</v>
      </c>
      <c r="AO69" s="66">
        <f>AN69/$C69</f>
        <v>0</v>
      </c>
      <c r="AP69" s="62">
        <f>SUM(AP70:AP82)</f>
        <v>28678.965882352943</v>
      </c>
      <c r="AQ69" s="65">
        <f>AP69/$C69</f>
        <v>0.1764705882352941</v>
      </c>
      <c r="AR69" s="64">
        <f>SUM(AR70:AR82)</f>
        <v>0</v>
      </c>
      <c r="AS69" s="95">
        <f>AR69/$C69</f>
        <v>0</v>
      </c>
      <c r="AT69" s="85">
        <f>SUM(AT70:AT82)</f>
        <v>0</v>
      </c>
      <c r="AU69" s="65">
        <f>AT69/$C69</f>
        <v>0</v>
      </c>
      <c r="AV69" s="64">
        <f>SUM(AV70:AV82)</f>
        <v>0</v>
      </c>
      <c r="AW69" s="66">
        <f>AV69/$C69</f>
        <v>0</v>
      </c>
      <c r="AX69" s="62">
        <f>SUM(AX70:AX82)</f>
        <v>19119.310588235294</v>
      </c>
      <c r="AY69" s="65">
        <f>AX69/$C69</f>
        <v>0.1176470588235294</v>
      </c>
      <c r="AZ69" s="64">
        <f>SUM(AZ70:AZ82)</f>
        <v>0</v>
      </c>
      <c r="BA69" s="95">
        <f>AZ69/$C69</f>
        <v>0</v>
      </c>
    </row>
    <row r="70" spans="1:53" ht="36" customHeight="1" x14ac:dyDescent="0.2">
      <c r="A70" s="5" t="s">
        <v>82</v>
      </c>
      <c r="B70" s="5" t="s">
        <v>177</v>
      </c>
      <c r="C70" s="32">
        <v>12559.47</v>
      </c>
      <c r="D70" s="32"/>
      <c r="E70" s="6"/>
      <c r="F70" s="81" t="s">
        <v>4</v>
      </c>
      <c r="G70" s="34"/>
      <c r="H70" s="49"/>
      <c r="I70" s="56" t="s">
        <v>4</v>
      </c>
      <c r="J70" s="32">
        <f t="shared" ref="J70:J82" si="172">$C70*K70</f>
        <v>2216.3770588235293</v>
      </c>
      <c r="K70" s="23">
        <f>3/17</f>
        <v>0.17647058823529413</v>
      </c>
      <c r="L70" s="53"/>
      <c r="M70" s="88" t="s">
        <v>4</v>
      </c>
      <c r="N70" s="81" t="s">
        <v>4</v>
      </c>
      <c r="O70" s="34"/>
      <c r="P70" s="49"/>
      <c r="Q70" s="56" t="s">
        <v>4</v>
      </c>
      <c r="R70" s="32">
        <f t="shared" ref="R70:R82" si="173">$C70*S70</f>
        <v>2216.3770588235293</v>
      </c>
      <c r="S70" s="23">
        <f>3/17</f>
        <v>0.17647058823529413</v>
      </c>
      <c r="T70" s="53"/>
      <c r="U70" s="88" t="s">
        <v>4</v>
      </c>
      <c r="V70" s="32" t="s">
        <v>4</v>
      </c>
      <c r="W70" s="34"/>
      <c r="X70" s="49"/>
      <c r="Y70" s="56" t="s">
        <v>4</v>
      </c>
      <c r="Z70" s="32">
        <f t="shared" ref="Z70:Z82" si="174">$C70*AA70</f>
        <v>2216.3770588235293</v>
      </c>
      <c r="AA70" s="23">
        <f>3/17</f>
        <v>0.17647058823529413</v>
      </c>
      <c r="AB70" s="53"/>
      <c r="AC70" s="34" t="s">
        <v>4</v>
      </c>
      <c r="AD70" s="81" t="s">
        <v>4</v>
      </c>
      <c r="AE70" s="34"/>
      <c r="AF70" s="49"/>
      <c r="AG70" s="56" t="s">
        <v>4</v>
      </c>
      <c r="AH70" s="32">
        <f t="shared" ref="AH70:AH82" si="175">$C70*AI70</f>
        <v>2216.3770588235293</v>
      </c>
      <c r="AI70" s="23">
        <f>3/17</f>
        <v>0.17647058823529413</v>
      </c>
      <c r="AJ70" s="53"/>
      <c r="AK70" s="34" t="s">
        <v>4</v>
      </c>
      <c r="AL70" s="81" t="s">
        <v>4</v>
      </c>
      <c r="AM70" s="34"/>
      <c r="AN70" s="49"/>
      <c r="AO70" s="56" t="s">
        <v>4</v>
      </c>
      <c r="AP70" s="32">
        <f t="shared" ref="AP70:AP82" si="176">$C70*AQ70</f>
        <v>2216.3770588235293</v>
      </c>
      <c r="AQ70" s="23">
        <f>3/17</f>
        <v>0.17647058823529413</v>
      </c>
      <c r="AR70" s="53"/>
      <c r="AS70" s="88" t="s">
        <v>4</v>
      </c>
      <c r="AT70" s="81" t="s">
        <v>4</v>
      </c>
      <c r="AU70" s="34"/>
      <c r="AV70" s="49"/>
      <c r="AW70" s="56" t="s">
        <v>4</v>
      </c>
      <c r="AX70" s="32">
        <f t="shared" ref="AX70:AX82" si="177">$C70*AY70</f>
        <v>1477.5847058823529</v>
      </c>
      <c r="AY70" s="23">
        <f t="shared" ref="AY70:AY82" si="178">2/17</f>
        <v>0.11764705882352941</v>
      </c>
      <c r="AZ70" s="53"/>
      <c r="BA70" s="88" t="s">
        <v>4</v>
      </c>
    </row>
    <row r="71" spans="1:53" ht="48" customHeight="1" x14ac:dyDescent="0.2">
      <c r="A71" s="5" t="s">
        <v>83</v>
      </c>
      <c r="B71" s="5" t="s">
        <v>178</v>
      </c>
      <c r="C71" s="32">
        <v>47411.23</v>
      </c>
      <c r="D71" s="32"/>
      <c r="E71" s="6"/>
      <c r="F71" s="81" t="s">
        <v>4</v>
      </c>
      <c r="G71" s="34"/>
      <c r="H71" s="49"/>
      <c r="I71" s="56" t="s">
        <v>4</v>
      </c>
      <c r="J71" s="32">
        <f t="shared" si="172"/>
        <v>8366.687647058825</v>
      </c>
      <c r="K71" s="23">
        <f t="shared" ref="K71:K82" si="179">3/17</f>
        <v>0.17647058823529413</v>
      </c>
      <c r="L71" s="53"/>
      <c r="M71" s="88" t="s">
        <v>4</v>
      </c>
      <c r="N71" s="81" t="s">
        <v>4</v>
      </c>
      <c r="O71" s="34"/>
      <c r="P71" s="49"/>
      <c r="Q71" s="56" t="s">
        <v>4</v>
      </c>
      <c r="R71" s="32">
        <f t="shared" si="173"/>
        <v>8366.687647058825</v>
      </c>
      <c r="S71" s="23">
        <f t="shared" ref="S71:S82" si="180">3/17</f>
        <v>0.17647058823529413</v>
      </c>
      <c r="T71" s="53"/>
      <c r="U71" s="88" t="s">
        <v>4</v>
      </c>
      <c r="V71" s="32" t="s">
        <v>4</v>
      </c>
      <c r="W71" s="34"/>
      <c r="X71" s="49"/>
      <c r="Y71" s="56" t="s">
        <v>4</v>
      </c>
      <c r="Z71" s="32">
        <f t="shared" si="174"/>
        <v>8366.687647058825</v>
      </c>
      <c r="AA71" s="23">
        <f t="shared" ref="AA71:AA82" si="181">3/17</f>
        <v>0.17647058823529413</v>
      </c>
      <c r="AB71" s="53"/>
      <c r="AC71" s="34" t="s">
        <v>4</v>
      </c>
      <c r="AD71" s="81" t="s">
        <v>4</v>
      </c>
      <c r="AE71" s="34"/>
      <c r="AF71" s="49"/>
      <c r="AG71" s="56" t="s">
        <v>4</v>
      </c>
      <c r="AH71" s="32">
        <f t="shared" si="175"/>
        <v>8366.687647058825</v>
      </c>
      <c r="AI71" s="23">
        <f t="shared" ref="AI71:AI82" si="182">3/17</f>
        <v>0.17647058823529413</v>
      </c>
      <c r="AJ71" s="53"/>
      <c r="AK71" s="34" t="s">
        <v>4</v>
      </c>
      <c r="AL71" s="81" t="s">
        <v>4</v>
      </c>
      <c r="AM71" s="34"/>
      <c r="AN71" s="49"/>
      <c r="AO71" s="56" t="s">
        <v>4</v>
      </c>
      <c r="AP71" s="32">
        <f t="shared" si="176"/>
        <v>8366.687647058825</v>
      </c>
      <c r="AQ71" s="23">
        <f t="shared" ref="AQ71:AQ82" si="183">3/17</f>
        <v>0.17647058823529413</v>
      </c>
      <c r="AR71" s="53"/>
      <c r="AS71" s="88" t="s">
        <v>4</v>
      </c>
      <c r="AT71" s="81" t="s">
        <v>4</v>
      </c>
      <c r="AU71" s="34"/>
      <c r="AV71" s="49"/>
      <c r="AW71" s="56" t="s">
        <v>4</v>
      </c>
      <c r="AX71" s="32">
        <f t="shared" si="177"/>
        <v>5577.791764705883</v>
      </c>
      <c r="AY71" s="23">
        <f t="shared" si="178"/>
        <v>0.11764705882352941</v>
      </c>
      <c r="AZ71" s="53"/>
      <c r="BA71" s="88" t="s">
        <v>4</v>
      </c>
    </row>
    <row r="72" spans="1:53" ht="24" customHeight="1" x14ac:dyDescent="0.2">
      <c r="A72" s="5" t="s">
        <v>84</v>
      </c>
      <c r="B72" s="5" t="s">
        <v>85</v>
      </c>
      <c r="C72" s="32">
        <v>11354.59</v>
      </c>
      <c r="D72" s="32"/>
      <c r="E72" s="6"/>
      <c r="F72" s="81" t="s">
        <v>4</v>
      </c>
      <c r="G72" s="34"/>
      <c r="H72" s="49"/>
      <c r="I72" s="56" t="s">
        <v>4</v>
      </c>
      <c r="J72" s="32">
        <f t="shared" si="172"/>
        <v>2003.7511764705885</v>
      </c>
      <c r="K72" s="23">
        <f t="shared" si="179"/>
        <v>0.17647058823529413</v>
      </c>
      <c r="L72" s="53"/>
      <c r="M72" s="88" t="s">
        <v>4</v>
      </c>
      <c r="N72" s="81" t="s">
        <v>4</v>
      </c>
      <c r="O72" s="34"/>
      <c r="P72" s="49"/>
      <c r="Q72" s="56" t="s">
        <v>4</v>
      </c>
      <c r="R72" s="32">
        <f t="shared" si="173"/>
        <v>2003.7511764705885</v>
      </c>
      <c r="S72" s="23">
        <f t="shared" si="180"/>
        <v>0.17647058823529413</v>
      </c>
      <c r="T72" s="53"/>
      <c r="U72" s="88" t="s">
        <v>4</v>
      </c>
      <c r="V72" s="32" t="s">
        <v>4</v>
      </c>
      <c r="W72" s="34"/>
      <c r="X72" s="49"/>
      <c r="Y72" s="56" t="s">
        <v>4</v>
      </c>
      <c r="Z72" s="32">
        <f t="shared" si="174"/>
        <v>2003.7511764705885</v>
      </c>
      <c r="AA72" s="23">
        <f t="shared" si="181"/>
        <v>0.17647058823529413</v>
      </c>
      <c r="AB72" s="53"/>
      <c r="AC72" s="34" t="s">
        <v>4</v>
      </c>
      <c r="AD72" s="81" t="s">
        <v>4</v>
      </c>
      <c r="AE72" s="34"/>
      <c r="AF72" s="49"/>
      <c r="AG72" s="56" t="s">
        <v>4</v>
      </c>
      <c r="AH72" s="32">
        <f t="shared" si="175"/>
        <v>2003.7511764705885</v>
      </c>
      <c r="AI72" s="23">
        <f t="shared" si="182"/>
        <v>0.17647058823529413</v>
      </c>
      <c r="AJ72" s="53"/>
      <c r="AK72" s="34" t="s">
        <v>4</v>
      </c>
      <c r="AL72" s="81" t="s">
        <v>4</v>
      </c>
      <c r="AM72" s="34"/>
      <c r="AN72" s="49"/>
      <c r="AO72" s="56" t="s">
        <v>4</v>
      </c>
      <c r="AP72" s="32">
        <f t="shared" si="176"/>
        <v>2003.7511764705885</v>
      </c>
      <c r="AQ72" s="23">
        <f t="shared" si="183"/>
        <v>0.17647058823529413</v>
      </c>
      <c r="AR72" s="53"/>
      <c r="AS72" s="88" t="s">
        <v>4</v>
      </c>
      <c r="AT72" s="81" t="s">
        <v>4</v>
      </c>
      <c r="AU72" s="34"/>
      <c r="AV72" s="49"/>
      <c r="AW72" s="56" t="s">
        <v>4</v>
      </c>
      <c r="AX72" s="32">
        <f t="shared" si="177"/>
        <v>1335.8341176470587</v>
      </c>
      <c r="AY72" s="23">
        <f t="shared" si="178"/>
        <v>0.11764705882352941</v>
      </c>
      <c r="AZ72" s="53"/>
      <c r="BA72" s="88" t="s">
        <v>4</v>
      </c>
    </row>
    <row r="73" spans="1:53" ht="24" customHeight="1" x14ac:dyDescent="0.2">
      <c r="A73" s="5" t="s">
        <v>86</v>
      </c>
      <c r="B73" s="5" t="s">
        <v>179</v>
      </c>
      <c r="C73" s="32">
        <v>7170.91</v>
      </c>
      <c r="D73" s="32"/>
      <c r="E73" s="6"/>
      <c r="F73" s="81" t="s">
        <v>4</v>
      </c>
      <c r="G73" s="34"/>
      <c r="H73" s="49"/>
      <c r="I73" s="56" t="s">
        <v>4</v>
      </c>
      <c r="J73" s="32">
        <f t="shared" si="172"/>
        <v>1265.454705882353</v>
      </c>
      <c r="K73" s="23">
        <f t="shared" si="179"/>
        <v>0.17647058823529413</v>
      </c>
      <c r="L73" s="53"/>
      <c r="M73" s="88" t="s">
        <v>4</v>
      </c>
      <c r="N73" s="81" t="s">
        <v>4</v>
      </c>
      <c r="O73" s="34"/>
      <c r="P73" s="49"/>
      <c r="Q73" s="56" t="s">
        <v>4</v>
      </c>
      <c r="R73" s="32">
        <f t="shared" si="173"/>
        <v>1265.454705882353</v>
      </c>
      <c r="S73" s="23">
        <f t="shared" si="180"/>
        <v>0.17647058823529413</v>
      </c>
      <c r="T73" s="53"/>
      <c r="U73" s="88" t="s">
        <v>4</v>
      </c>
      <c r="V73" s="32" t="s">
        <v>4</v>
      </c>
      <c r="W73" s="34"/>
      <c r="X73" s="49"/>
      <c r="Y73" s="56" t="s">
        <v>4</v>
      </c>
      <c r="Z73" s="32">
        <f t="shared" si="174"/>
        <v>1265.454705882353</v>
      </c>
      <c r="AA73" s="23">
        <f t="shared" si="181"/>
        <v>0.17647058823529413</v>
      </c>
      <c r="AB73" s="53"/>
      <c r="AC73" s="34" t="s">
        <v>4</v>
      </c>
      <c r="AD73" s="81" t="s">
        <v>4</v>
      </c>
      <c r="AE73" s="34"/>
      <c r="AF73" s="49"/>
      <c r="AG73" s="56" t="s">
        <v>4</v>
      </c>
      <c r="AH73" s="32">
        <f t="shared" si="175"/>
        <v>1265.454705882353</v>
      </c>
      <c r="AI73" s="23">
        <f t="shared" si="182"/>
        <v>0.17647058823529413</v>
      </c>
      <c r="AJ73" s="53"/>
      <c r="AK73" s="34" t="s">
        <v>4</v>
      </c>
      <c r="AL73" s="81" t="s">
        <v>4</v>
      </c>
      <c r="AM73" s="34"/>
      <c r="AN73" s="49"/>
      <c r="AO73" s="56" t="s">
        <v>4</v>
      </c>
      <c r="AP73" s="32">
        <f t="shared" si="176"/>
        <v>1265.454705882353</v>
      </c>
      <c r="AQ73" s="23">
        <f t="shared" si="183"/>
        <v>0.17647058823529413</v>
      </c>
      <c r="AR73" s="53"/>
      <c r="AS73" s="88" t="s">
        <v>4</v>
      </c>
      <c r="AT73" s="81" t="s">
        <v>4</v>
      </c>
      <c r="AU73" s="34"/>
      <c r="AV73" s="49"/>
      <c r="AW73" s="56" t="s">
        <v>4</v>
      </c>
      <c r="AX73" s="32">
        <f t="shared" si="177"/>
        <v>843.63647058823528</v>
      </c>
      <c r="AY73" s="23">
        <f t="shared" si="178"/>
        <v>0.11764705882352941</v>
      </c>
      <c r="AZ73" s="53"/>
      <c r="BA73" s="88" t="s">
        <v>4</v>
      </c>
    </row>
    <row r="74" spans="1:53" ht="24" customHeight="1" x14ac:dyDescent="0.2">
      <c r="A74" s="5" t="s">
        <v>87</v>
      </c>
      <c r="B74" s="5" t="s">
        <v>180</v>
      </c>
      <c r="C74" s="32">
        <v>10334.370000000001</v>
      </c>
      <c r="D74" s="32"/>
      <c r="E74" s="6"/>
      <c r="F74" s="81" t="s">
        <v>4</v>
      </c>
      <c r="G74" s="34"/>
      <c r="H74" s="49"/>
      <c r="I74" s="56" t="s">
        <v>4</v>
      </c>
      <c r="J74" s="32">
        <f t="shared" si="172"/>
        <v>1823.7123529411767</v>
      </c>
      <c r="K74" s="23">
        <f t="shared" si="179"/>
        <v>0.17647058823529413</v>
      </c>
      <c r="L74" s="53"/>
      <c r="M74" s="88" t="s">
        <v>4</v>
      </c>
      <c r="N74" s="81" t="s">
        <v>4</v>
      </c>
      <c r="O74" s="34"/>
      <c r="P74" s="49"/>
      <c r="Q74" s="56" t="s">
        <v>4</v>
      </c>
      <c r="R74" s="32">
        <f t="shared" si="173"/>
        <v>1823.7123529411767</v>
      </c>
      <c r="S74" s="23">
        <f t="shared" si="180"/>
        <v>0.17647058823529413</v>
      </c>
      <c r="T74" s="53"/>
      <c r="U74" s="88" t="s">
        <v>4</v>
      </c>
      <c r="V74" s="32" t="s">
        <v>4</v>
      </c>
      <c r="W74" s="34"/>
      <c r="X74" s="49"/>
      <c r="Y74" s="56" t="s">
        <v>4</v>
      </c>
      <c r="Z74" s="32">
        <f t="shared" si="174"/>
        <v>1823.7123529411767</v>
      </c>
      <c r="AA74" s="23">
        <f t="shared" si="181"/>
        <v>0.17647058823529413</v>
      </c>
      <c r="AB74" s="53"/>
      <c r="AC74" s="34" t="s">
        <v>4</v>
      </c>
      <c r="AD74" s="81" t="s">
        <v>4</v>
      </c>
      <c r="AE74" s="34"/>
      <c r="AF74" s="49"/>
      <c r="AG74" s="56" t="s">
        <v>4</v>
      </c>
      <c r="AH74" s="32">
        <f t="shared" si="175"/>
        <v>1823.7123529411767</v>
      </c>
      <c r="AI74" s="23">
        <f t="shared" si="182"/>
        <v>0.17647058823529413</v>
      </c>
      <c r="AJ74" s="53"/>
      <c r="AK74" s="34" t="s">
        <v>4</v>
      </c>
      <c r="AL74" s="81" t="s">
        <v>4</v>
      </c>
      <c r="AM74" s="34"/>
      <c r="AN74" s="49"/>
      <c r="AO74" s="56" t="s">
        <v>4</v>
      </c>
      <c r="AP74" s="32">
        <f t="shared" si="176"/>
        <v>1823.7123529411767</v>
      </c>
      <c r="AQ74" s="23">
        <f t="shared" si="183"/>
        <v>0.17647058823529413</v>
      </c>
      <c r="AR74" s="53"/>
      <c r="AS74" s="88" t="s">
        <v>4</v>
      </c>
      <c r="AT74" s="81" t="s">
        <v>4</v>
      </c>
      <c r="AU74" s="34"/>
      <c r="AV74" s="49"/>
      <c r="AW74" s="56" t="s">
        <v>4</v>
      </c>
      <c r="AX74" s="32">
        <f t="shared" si="177"/>
        <v>1215.8082352941178</v>
      </c>
      <c r="AY74" s="23">
        <f t="shared" si="178"/>
        <v>0.11764705882352941</v>
      </c>
      <c r="AZ74" s="53"/>
      <c r="BA74" s="88" t="s">
        <v>4</v>
      </c>
    </row>
    <row r="75" spans="1:53" ht="24" customHeight="1" x14ac:dyDescent="0.2">
      <c r="A75" s="5" t="s">
        <v>88</v>
      </c>
      <c r="B75" s="5" t="s">
        <v>181</v>
      </c>
      <c r="C75" s="32">
        <v>23752.02</v>
      </c>
      <c r="D75" s="32"/>
      <c r="E75" s="6"/>
      <c r="F75" s="81" t="s">
        <v>4</v>
      </c>
      <c r="G75" s="34"/>
      <c r="H75" s="49"/>
      <c r="I75" s="56" t="s">
        <v>4</v>
      </c>
      <c r="J75" s="32">
        <f t="shared" si="172"/>
        <v>4191.5329411764706</v>
      </c>
      <c r="K75" s="23">
        <f t="shared" si="179"/>
        <v>0.17647058823529413</v>
      </c>
      <c r="L75" s="53"/>
      <c r="M75" s="88" t="s">
        <v>4</v>
      </c>
      <c r="N75" s="81" t="s">
        <v>4</v>
      </c>
      <c r="O75" s="34"/>
      <c r="P75" s="49"/>
      <c r="Q75" s="56" t="s">
        <v>4</v>
      </c>
      <c r="R75" s="32">
        <f t="shared" si="173"/>
        <v>4191.5329411764706</v>
      </c>
      <c r="S75" s="23">
        <f t="shared" si="180"/>
        <v>0.17647058823529413</v>
      </c>
      <c r="T75" s="53"/>
      <c r="U75" s="88" t="s">
        <v>4</v>
      </c>
      <c r="V75" s="32" t="s">
        <v>4</v>
      </c>
      <c r="W75" s="34"/>
      <c r="X75" s="49"/>
      <c r="Y75" s="56" t="s">
        <v>4</v>
      </c>
      <c r="Z75" s="32">
        <f t="shared" si="174"/>
        <v>4191.5329411764706</v>
      </c>
      <c r="AA75" s="23">
        <f t="shared" si="181"/>
        <v>0.17647058823529413</v>
      </c>
      <c r="AB75" s="53"/>
      <c r="AC75" s="34" t="s">
        <v>4</v>
      </c>
      <c r="AD75" s="81" t="s">
        <v>4</v>
      </c>
      <c r="AE75" s="34"/>
      <c r="AF75" s="49"/>
      <c r="AG75" s="56" t="s">
        <v>4</v>
      </c>
      <c r="AH75" s="32">
        <f t="shared" si="175"/>
        <v>4191.5329411764706</v>
      </c>
      <c r="AI75" s="23">
        <f t="shared" si="182"/>
        <v>0.17647058823529413</v>
      </c>
      <c r="AJ75" s="53"/>
      <c r="AK75" s="34" t="s">
        <v>4</v>
      </c>
      <c r="AL75" s="81" t="s">
        <v>4</v>
      </c>
      <c r="AM75" s="34"/>
      <c r="AN75" s="49"/>
      <c r="AO75" s="56" t="s">
        <v>4</v>
      </c>
      <c r="AP75" s="32">
        <f t="shared" si="176"/>
        <v>4191.5329411764706</v>
      </c>
      <c r="AQ75" s="23">
        <f t="shared" si="183"/>
        <v>0.17647058823529413</v>
      </c>
      <c r="AR75" s="53"/>
      <c r="AS75" s="88" t="s">
        <v>4</v>
      </c>
      <c r="AT75" s="81" t="s">
        <v>4</v>
      </c>
      <c r="AU75" s="34"/>
      <c r="AV75" s="49"/>
      <c r="AW75" s="56" t="s">
        <v>4</v>
      </c>
      <c r="AX75" s="32">
        <f t="shared" si="177"/>
        <v>2794.3552941176472</v>
      </c>
      <c r="AY75" s="23">
        <f t="shared" si="178"/>
        <v>0.11764705882352941</v>
      </c>
      <c r="AZ75" s="53"/>
      <c r="BA75" s="88" t="s">
        <v>4</v>
      </c>
    </row>
    <row r="76" spans="1:53" ht="48" customHeight="1" x14ac:dyDescent="0.2">
      <c r="A76" s="5" t="s">
        <v>89</v>
      </c>
      <c r="B76" s="5" t="s">
        <v>182</v>
      </c>
      <c r="C76" s="32">
        <v>13833.75</v>
      </c>
      <c r="D76" s="32"/>
      <c r="E76" s="6"/>
      <c r="F76" s="81" t="s">
        <v>4</v>
      </c>
      <c r="G76" s="34"/>
      <c r="H76" s="49"/>
      <c r="I76" s="56" t="s">
        <v>4</v>
      </c>
      <c r="J76" s="32">
        <f t="shared" si="172"/>
        <v>2441.25</v>
      </c>
      <c r="K76" s="23">
        <f t="shared" si="179"/>
        <v>0.17647058823529413</v>
      </c>
      <c r="L76" s="53"/>
      <c r="M76" s="88" t="s">
        <v>4</v>
      </c>
      <c r="N76" s="81" t="s">
        <v>4</v>
      </c>
      <c r="O76" s="34"/>
      <c r="P76" s="49"/>
      <c r="Q76" s="56" t="s">
        <v>4</v>
      </c>
      <c r="R76" s="32">
        <f t="shared" si="173"/>
        <v>2441.25</v>
      </c>
      <c r="S76" s="23">
        <f t="shared" si="180"/>
        <v>0.17647058823529413</v>
      </c>
      <c r="T76" s="53"/>
      <c r="U76" s="88" t="s">
        <v>4</v>
      </c>
      <c r="V76" s="32" t="s">
        <v>4</v>
      </c>
      <c r="W76" s="34"/>
      <c r="X76" s="49"/>
      <c r="Y76" s="56" t="s">
        <v>4</v>
      </c>
      <c r="Z76" s="32">
        <f t="shared" si="174"/>
        <v>2441.25</v>
      </c>
      <c r="AA76" s="23">
        <f t="shared" si="181"/>
        <v>0.17647058823529413</v>
      </c>
      <c r="AB76" s="53"/>
      <c r="AC76" s="34" t="s">
        <v>4</v>
      </c>
      <c r="AD76" s="81" t="s">
        <v>4</v>
      </c>
      <c r="AE76" s="34"/>
      <c r="AF76" s="49"/>
      <c r="AG76" s="56" t="s">
        <v>4</v>
      </c>
      <c r="AH76" s="32">
        <f t="shared" si="175"/>
        <v>2441.25</v>
      </c>
      <c r="AI76" s="23">
        <f t="shared" si="182"/>
        <v>0.17647058823529413</v>
      </c>
      <c r="AJ76" s="53"/>
      <c r="AK76" s="34" t="s">
        <v>4</v>
      </c>
      <c r="AL76" s="81" t="s">
        <v>4</v>
      </c>
      <c r="AM76" s="34"/>
      <c r="AN76" s="49"/>
      <c r="AO76" s="56" t="s">
        <v>4</v>
      </c>
      <c r="AP76" s="32">
        <f t="shared" si="176"/>
        <v>2441.25</v>
      </c>
      <c r="AQ76" s="23">
        <f t="shared" si="183"/>
        <v>0.17647058823529413</v>
      </c>
      <c r="AR76" s="53"/>
      <c r="AS76" s="88" t="s">
        <v>4</v>
      </c>
      <c r="AT76" s="81" t="s">
        <v>4</v>
      </c>
      <c r="AU76" s="34"/>
      <c r="AV76" s="49"/>
      <c r="AW76" s="56" t="s">
        <v>4</v>
      </c>
      <c r="AX76" s="32">
        <f t="shared" si="177"/>
        <v>1627.5</v>
      </c>
      <c r="AY76" s="23">
        <f t="shared" si="178"/>
        <v>0.11764705882352941</v>
      </c>
      <c r="AZ76" s="53"/>
      <c r="BA76" s="88" t="s">
        <v>4</v>
      </c>
    </row>
    <row r="77" spans="1:53" ht="24" customHeight="1" x14ac:dyDescent="0.2">
      <c r="A77" s="5" t="s">
        <v>90</v>
      </c>
      <c r="B77" s="5" t="s">
        <v>183</v>
      </c>
      <c r="C77" s="32">
        <v>18796.560000000001</v>
      </c>
      <c r="D77" s="32"/>
      <c r="E77" s="6"/>
      <c r="F77" s="81" t="s">
        <v>4</v>
      </c>
      <c r="G77" s="34"/>
      <c r="H77" s="49"/>
      <c r="I77" s="56" t="s">
        <v>4</v>
      </c>
      <c r="J77" s="32">
        <f t="shared" si="172"/>
        <v>3317.0400000000004</v>
      </c>
      <c r="K77" s="23">
        <f t="shared" si="179"/>
        <v>0.17647058823529413</v>
      </c>
      <c r="L77" s="53"/>
      <c r="M77" s="88" t="s">
        <v>4</v>
      </c>
      <c r="N77" s="81" t="s">
        <v>4</v>
      </c>
      <c r="O77" s="34"/>
      <c r="P77" s="49"/>
      <c r="Q77" s="56" t="s">
        <v>4</v>
      </c>
      <c r="R77" s="32">
        <f t="shared" si="173"/>
        <v>3317.0400000000004</v>
      </c>
      <c r="S77" s="23">
        <f t="shared" si="180"/>
        <v>0.17647058823529413</v>
      </c>
      <c r="T77" s="53"/>
      <c r="U77" s="88" t="s">
        <v>4</v>
      </c>
      <c r="V77" s="32" t="s">
        <v>4</v>
      </c>
      <c r="W77" s="34"/>
      <c r="X77" s="49"/>
      <c r="Y77" s="56" t="s">
        <v>4</v>
      </c>
      <c r="Z77" s="32">
        <f t="shared" si="174"/>
        <v>3317.0400000000004</v>
      </c>
      <c r="AA77" s="23">
        <f t="shared" si="181"/>
        <v>0.17647058823529413</v>
      </c>
      <c r="AB77" s="53"/>
      <c r="AC77" s="34" t="s">
        <v>4</v>
      </c>
      <c r="AD77" s="81" t="s">
        <v>4</v>
      </c>
      <c r="AE77" s="34"/>
      <c r="AF77" s="49"/>
      <c r="AG77" s="56" t="s">
        <v>4</v>
      </c>
      <c r="AH77" s="32">
        <f t="shared" si="175"/>
        <v>3317.0400000000004</v>
      </c>
      <c r="AI77" s="23">
        <f t="shared" si="182"/>
        <v>0.17647058823529413</v>
      </c>
      <c r="AJ77" s="53"/>
      <c r="AK77" s="34" t="s">
        <v>4</v>
      </c>
      <c r="AL77" s="81" t="s">
        <v>4</v>
      </c>
      <c r="AM77" s="34"/>
      <c r="AN77" s="49"/>
      <c r="AO77" s="56" t="s">
        <v>4</v>
      </c>
      <c r="AP77" s="32">
        <f t="shared" si="176"/>
        <v>3317.0400000000004</v>
      </c>
      <c r="AQ77" s="23">
        <f t="shared" si="183"/>
        <v>0.17647058823529413</v>
      </c>
      <c r="AR77" s="53"/>
      <c r="AS77" s="88" t="s">
        <v>4</v>
      </c>
      <c r="AT77" s="81" t="s">
        <v>4</v>
      </c>
      <c r="AU77" s="34"/>
      <c r="AV77" s="49"/>
      <c r="AW77" s="56" t="s">
        <v>4</v>
      </c>
      <c r="AX77" s="32">
        <f t="shared" si="177"/>
        <v>2211.36</v>
      </c>
      <c r="AY77" s="23">
        <f t="shared" si="178"/>
        <v>0.11764705882352941</v>
      </c>
      <c r="AZ77" s="53"/>
      <c r="BA77" s="88" t="s">
        <v>4</v>
      </c>
    </row>
    <row r="78" spans="1:53" ht="36" customHeight="1" x14ac:dyDescent="0.2">
      <c r="A78" s="5" t="s">
        <v>91</v>
      </c>
      <c r="B78" s="5" t="s">
        <v>184</v>
      </c>
      <c r="C78" s="32">
        <v>6857.8</v>
      </c>
      <c r="D78" s="32"/>
      <c r="E78" s="6"/>
      <c r="F78" s="81" t="s">
        <v>4</v>
      </c>
      <c r="G78" s="34"/>
      <c r="H78" s="49"/>
      <c r="I78" s="56" t="s">
        <v>4</v>
      </c>
      <c r="J78" s="32">
        <f t="shared" si="172"/>
        <v>1210.2</v>
      </c>
      <c r="K78" s="23">
        <f t="shared" si="179"/>
        <v>0.17647058823529413</v>
      </c>
      <c r="L78" s="53"/>
      <c r="M78" s="88" t="s">
        <v>4</v>
      </c>
      <c r="N78" s="81" t="s">
        <v>4</v>
      </c>
      <c r="O78" s="34"/>
      <c r="P78" s="49"/>
      <c r="Q78" s="56" t="s">
        <v>4</v>
      </c>
      <c r="R78" s="32">
        <f t="shared" si="173"/>
        <v>1210.2</v>
      </c>
      <c r="S78" s="23">
        <f t="shared" si="180"/>
        <v>0.17647058823529413</v>
      </c>
      <c r="T78" s="53"/>
      <c r="U78" s="88" t="s">
        <v>4</v>
      </c>
      <c r="V78" s="32" t="s">
        <v>4</v>
      </c>
      <c r="W78" s="34"/>
      <c r="X78" s="49"/>
      <c r="Y78" s="56" t="s">
        <v>4</v>
      </c>
      <c r="Z78" s="32">
        <f t="shared" si="174"/>
        <v>1210.2</v>
      </c>
      <c r="AA78" s="23">
        <f t="shared" si="181"/>
        <v>0.17647058823529413</v>
      </c>
      <c r="AB78" s="53"/>
      <c r="AC78" s="34" t="s">
        <v>4</v>
      </c>
      <c r="AD78" s="81" t="s">
        <v>4</v>
      </c>
      <c r="AE78" s="34"/>
      <c r="AF78" s="49"/>
      <c r="AG78" s="56" t="s">
        <v>4</v>
      </c>
      <c r="AH78" s="32">
        <f t="shared" si="175"/>
        <v>1210.2</v>
      </c>
      <c r="AI78" s="23">
        <f t="shared" si="182"/>
        <v>0.17647058823529413</v>
      </c>
      <c r="AJ78" s="53"/>
      <c r="AK78" s="34" t="s">
        <v>4</v>
      </c>
      <c r="AL78" s="81" t="s">
        <v>4</v>
      </c>
      <c r="AM78" s="34"/>
      <c r="AN78" s="49"/>
      <c r="AO78" s="56" t="s">
        <v>4</v>
      </c>
      <c r="AP78" s="32">
        <f t="shared" si="176"/>
        <v>1210.2</v>
      </c>
      <c r="AQ78" s="23">
        <f t="shared" si="183"/>
        <v>0.17647058823529413</v>
      </c>
      <c r="AR78" s="53"/>
      <c r="AS78" s="88" t="s">
        <v>4</v>
      </c>
      <c r="AT78" s="81" t="s">
        <v>4</v>
      </c>
      <c r="AU78" s="34"/>
      <c r="AV78" s="49"/>
      <c r="AW78" s="56" t="s">
        <v>4</v>
      </c>
      <c r="AX78" s="32">
        <f t="shared" si="177"/>
        <v>806.8</v>
      </c>
      <c r="AY78" s="23">
        <f t="shared" si="178"/>
        <v>0.11764705882352941</v>
      </c>
      <c r="AZ78" s="53"/>
      <c r="BA78" s="88" t="s">
        <v>4</v>
      </c>
    </row>
    <row r="79" spans="1:53" ht="36" customHeight="1" x14ac:dyDescent="0.2">
      <c r="A79" s="5" t="s">
        <v>92</v>
      </c>
      <c r="B79" s="5" t="s">
        <v>185</v>
      </c>
      <c r="C79" s="32">
        <v>5375.4</v>
      </c>
      <c r="D79" s="32"/>
      <c r="E79" s="6"/>
      <c r="F79" s="81" t="s">
        <v>4</v>
      </c>
      <c r="G79" s="34"/>
      <c r="H79" s="49"/>
      <c r="I79" s="56" t="s">
        <v>4</v>
      </c>
      <c r="J79" s="32">
        <f t="shared" si="172"/>
        <v>948.6</v>
      </c>
      <c r="K79" s="23">
        <f t="shared" si="179"/>
        <v>0.17647058823529413</v>
      </c>
      <c r="L79" s="53"/>
      <c r="M79" s="88" t="s">
        <v>4</v>
      </c>
      <c r="N79" s="81" t="s">
        <v>4</v>
      </c>
      <c r="O79" s="34"/>
      <c r="P79" s="49"/>
      <c r="Q79" s="56" t="s">
        <v>4</v>
      </c>
      <c r="R79" s="32">
        <f t="shared" si="173"/>
        <v>948.6</v>
      </c>
      <c r="S79" s="23">
        <f t="shared" si="180"/>
        <v>0.17647058823529413</v>
      </c>
      <c r="T79" s="53"/>
      <c r="U79" s="88" t="s">
        <v>4</v>
      </c>
      <c r="V79" s="32" t="s">
        <v>4</v>
      </c>
      <c r="W79" s="34"/>
      <c r="X79" s="49"/>
      <c r="Y79" s="56" t="s">
        <v>4</v>
      </c>
      <c r="Z79" s="32">
        <f t="shared" si="174"/>
        <v>948.6</v>
      </c>
      <c r="AA79" s="23">
        <f t="shared" si="181"/>
        <v>0.17647058823529413</v>
      </c>
      <c r="AB79" s="53"/>
      <c r="AC79" s="34" t="s">
        <v>4</v>
      </c>
      <c r="AD79" s="81" t="s">
        <v>4</v>
      </c>
      <c r="AE79" s="34"/>
      <c r="AF79" s="49"/>
      <c r="AG79" s="56" t="s">
        <v>4</v>
      </c>
      <c r="AH79" s="32">
        <f t="shared" si="175"/>
        <v>948.6</v>
      </c>
      <c r="AI79" s="23">
        <f t="shared" si="182"/>
        <v>0.17647058823529413</v>
      </c>
      <c r="AJ79" s="53"/>
      <c r="AK79" s="34" t="s">
        <v>4</v>
      </c>
      <c r="AL79" s="81" t="s">
        <v>4</v>
      </c>
      <c r="AM79" s="34"/>
      <c r="AN79" s="49"/>
      <c r="AO79" s="56" t="s">
        <v>4</v>
      </c>
      <c r="AP79" s="32">
        <f t="shared" si="176"/>
        <v>948.6</v>
      </c>
      <c r="AQ79" s="23">
        <f t="shared" si="183"/>
        <v>0.17647058823529413</v>
      </c>
      <c r="AR79" s="53"/>
      <c r="AS79" s="88" t="s">
        <v>4</v>
      </c>
      <c r="AT79" s="81" t="s">
        <v>4</v>
      </c>
      <c r="AU79" s="34"/>
      <c r="AV79" s="49"/>
      <c r="AW79" s="56" t="s">
        <v>4</v>
      </c>
      <c r="AX79" s="32">
        <f t="shared" si="177"/>
        <v>632.4</v>
      </c>
      <c r="AY79" s="23">
        <f t="shared" si="178"/>
        <v>0.11764705882352941</v>
      </c>
      <c r="AZ79" s="53"/>
      <c r="BA79" s="88" t="s">
        <v>4</v>
      </c>
    </row>
    <row r="80" spans="1:53" ht="36" customHeight="1" x14ac:dyDescent="0.2">
      <c r="A80" s="5" t="s">
        <v>93</v>
      </c>
      <c r="B80" s="5" t="s">
        <v>186</v>
      </c>
      <c r="C80" s="32">
        <v>2440.52</v>
      </c>
      <c r="D80" s="32"/>
      <c r="E80" s="6"/>
      <c r="F80" s="81" t="s">
        <v>4</v>
      </c>
      <c r="G80" s="34"/>
      <c r="H80" s="49"/>
      <c r="I80" s="56" t="s">
        <v>4</v>
      </c>
      <c r="J80" s="32">
        <f t="shared" si="172"/>
        <v>430.68</v>
      </c>
      <c r="K80" s="23">
        <f t="shared" si="179"/>
        <v>0.17647058823529413</v>
      </c>
      <c r="L80" s="53"/>
      <c r="M80" s="88" t="s">
        <v>4</v>
      </c>
      <c r="N80" s="81" t="s">
        <v>4</v>
      </c>
      <c r="O80" s="34"/>
      <c r="P80" s="49"/>
      <c r="Q80" s="56" t="s">
        <v>4</v>
      </c>
      <c r="R80" s="32">
        <f t="shared" si="173"/>
        <v>430.68</v>
      </c>
      <c r="S80" s="23">
        <f t="shared" si="180"/>
        <v>0.17647058823529413</v>
      </c>
      <c r="T80" s="53"/>
      <c r="U80" s="88" t="s">
        <v>4</v>
      </c>
      <c r="V80" s="32" t="s">
        <v>4</v>
      </c>
      <c r="W80" s="34"/>
      <c r="X80" s="49"/>
      <c r="Y80" s="56" t="s">
        <v>4</v>
      </c>
      <c r="Z80" s="32">
        <f t="shared" si="174"/>
        <v>430.68</v>
      </c>
      <c r="AA80" s="23">
        <f t="shared" si="181"/>
        <v>0.17647058823529413</v>
      </c>
      <c r="AB80" s="53"/>
      <c r="AC80" s="34" t="s">
        <v>4</v>
      </c>
      <c r="AD80" s="81" t="s">
        <v>4</v>
      </c>
      <c r="AE80" s="34"/>
      <c r="AF80" s="49"/>
      <c r="AG80" s="56" t="s">
        <v>4</v>
      </c>
      <c r="AH80" s="32">
        <f t="shared" si="175"/>
        <v>430.68</v>
      </c>
      <c r="AI80" s="23">
        <f t="shared" si="182"/>
        <v>0.17647058823529413</v>
      </c>
      <c r="AJ80" s="53"/>
      <c r="AK80" s="34" t="s">
        <v>4</v>
      </c>
      <c r="AL80" s="81" t="s">
        <v>4</v>
      </c>
      <c r="AM80" s="34"/>
      <c r="AN80" s="49"/>
      <c r="AO80" s="56" t="s">
        <v>4</v>
      </c>
      <c r="AP80" s="32">
        <f t="shared" si="176"/>
        <v>430.68</v>
      </c>
      <c r="AQ80" s="23">
        <f t="shared" si="183"/>
        <v>0.17647058823529413</v>
      </c>
      <c r="AR80" s="53"/>
      <c r="AS80" s="88" t="s">
        <v>4</v>
      </c>
      <c r="AT80" s="81" t="s">
        <v>4</v>
      </c>
      <c r="AU80" s="34"/>
      <c r="AV80" s="49"/>
      <c r="AW80" s="56" t="s">
        <v>4</v>
      </c>
      <c r="AX80" s="32">
        <f t="shared" si="177"/>
        <v>287.12</v>
      </c>
      <c r="AY80" s="23">
        <f t="shared" si="178"/>
        <v>0.11764705882352941</v>
      </c>
      <c r="AZ80" s="53"/>
      <c r="BA80" s="88" t="s">
        <v>4</v>
      </c>
    </row>
    <row r="81" spans="1:53" ht="36" customHeight="1" x14ac:dyDescent="0.2">
      <c r="A81" s="5" t="s">
        <v>94</v>
      </c>
      <c r="B81" s="5" t="s">
        <v>187</v>
      </c>
      <c r="C81" s="32">
        <v>636.99</v>
      </c>
      <c r="D81" s="32"/>
      <c r="E81" s="6"/>
      <c r="F81" s="81" t="s">
        <v>4</v>
      </c>
      <c r="G81" s="34"/>
      <c r="H81" s="49"/>
      <c r="I81" s="56" t="s">
        <v>4</v>
      </c>
      <c r="J81" s="32">
        <f t="shared" si="172"/>
        <v>112.41000000000001</v>
      </c>
      <c r="K81" s="23">
        <f t="shared" si="179"/>
        <v>0.17647058823529413</v>
      </c>
      <c r="L81" s="53"/>
      <c r="M81" s="88" t="s">
        <v>4</v>
      </c>
      <c r="N81" s="81" t="s">
        <v>4</v>
      </c>
      <c r="O81" s="34"/>
      <c r="P81" s="49"/>
      <c r="Q81" s="56" t="s">
        <v>4</v>
      </c>
      <c r="R81" s="32">
        <f t="shared" si="173"/>
        <v>112.41000000000001</v>
      </c>
      <c r="S81" s="23">
        <f t="shared" si="180"/>
        <v>0.17647058823529413</v>
      </c>
      <c r="T81" s="53"/>
      <c r="U81" s="88" t="s">
        <v>4</v>
      </c>
      <c r="V81" s="32" t="s">
        <v>4</v>
      </c>
      <c r="W81" s="34"/>
      <c r="X81" s="49"/>
      <c r="Y81" s="56" t="s">
        <v>4</v>
      </c>
      <c r="Z81" s="32">
        <f t="shared" si="174"/>
        <v>112.41000000000001</v>
      </c>
      <c r="AA81" s="23">
        <f t="shared" si="181"/>
        <v>0.17647058823529413</v>
      </c>
      <c r="AB81" s="53"/>
      <c r="AC81" s="34" t="s">
        <v>4</v>
      </c>
      <c r="AD81" s="81" t="s">
        <v>4</v>
      </c>
      <c r="AE81" s="34"/>
      <c r="AF81" s="49"/>
      <c r="AG81" s="56" t="s">
        <v>4</v>
      </c>
      <c r="AH81" s="32">
        <f t="shared" si="175"/>
        <v>112.41000000000001</v>
      </c>
      <c r="AI81" s="23">
        <f t="shared" si="182"/>
        <v>0.17647058823529413</v>
      </c>
      <c r="AJ81" s="53"/>
      <c r="AK81" s="34" t="s">
        <v>4</v>
      </c>
      <c r="AL81" s="81" t="s">
        <v>4</v>
      </c>
      <c r="AM81" s="34"/>
      <c r="AN81" s="49"/>
      <c r="AO81" s="56" t="s">
        <v>4</v>
      </c>
      <c r="AP81" s="32">
        <f t="shared" si="176"/>
        <v>112.41000000000001</v>
      </c>
      <c r="AQ81" s="23">
        <f t="shared" si="183"/>
        <v>0.17647058823529413</v>
      </c>
      <c r="AR81" s="53"/>
      <c r="AS81" s="88" t="s">
        <v>4</v>
      </c>
      <c r="AT81" s="81" t="s">
        <v>4</v>
      </c>
      <c r="AU81" s="34"/>
      <c r="AV81" s="49"/>
      <c r="AW81" s="56" t="s">
        <v>4</v>
      </c>
      <c r="AX81" s="32">
        <f t="shared" si="177"/>
        <v>74.94</v>
      </c>
      <c r="AY81" s="23">
        <f t="shared" si="178"/>
        <v>0.11764705882352941</v>
      </c>
      <c r="AZ81" s="53"/>
      <c r="BA81" s="88" t="s">
        <v>4</v>
      </c>
    </row>
    <row r="82" spans="1:53" ht="36" customHeight="1" x14ac:dyDescent="0.2">
      <c r="A82" s="5" t="s">
        <v>95</v>
      </c>
      <c r="B82" s="5" t="s">
        <v>188</v>
      </c>
      <c r="C82" s="32">
        <v>1990.53</v>
      </c>
      <c r="D82" s="32"/>
      <c r="E82" s="6"/>
      <c r="F82" s="81" t="s">
        <v>4</v>
      </c>
      <c r="G82" s="34"/>
      <c r="H82" s="49"/>
      <c r="I82" s="56" t="s">
        <v>4</v>
      </c>
      <c r="J82" s="32">
        <f t="shared" si="172"/>
        <v>351.27000000000004</v>
      </c>
      <c r="K82" s="23">
        <f t="shared" si="179"/>
        <v>0.17647058823529413</v>
      </c>
      <c r="L82" s="53"/>
      <c r="M82" s="88" t="s">
        <v>4</v>
      </c>
      <c r="N82" s="81" t="s">
        <v>4</v>
      </c>
      <c r="O82" s="34"/>
      <c r="P82" s="49"/>
      <c r="Q82" s="56" t="s">
        <v>4</v>
      </c>
      <c r="R82" s="32">
        <f t="shared" si="173"/>
        <v>351.27000000000004</v>
      </c>
      <c r="S82" s="23">
        <f t="shared" si="180"/>
        <v>0.17647058823529413</v>
      </c>
      <c r="T82" s="53"/>
      <c r="U82" s="88" t="s">
        <v>4</v>
      </c>
      <c r="V82" s="32" t="s">
        <v>4</v>
      </c>
      <c r="W82" s="34"/>
      <c r="X82" s="49"/>
      <c r="Y82" s="56" t="s">
        <v>4</v>
      </c>
      <c r="Z82" s="32">
        <f t="shared" si="174"/>
        <v>351.27000000000004</v>
      </c>
      <c r="AA82" s="23">
        <f t="shared" si="181"/>
        <v>0.17647058823529413</v>
      </c>
      <c r="AB82" s="53"/>
      <c r="AC82" s="34" t="s">
        <v>4</v>
      </c>
      <c r="AD82" s="81" t="s">
        <v>4</v>
      </c>
      <c r="AE82" s="34"/>
      <c r="AF82" s="49"/>
      <c r="AG82" s="56" t="s">
        <v>4</v>
      </c>
      <c r="AH82" s="32">
        <f t="shared" si="175"/>
        <v>351.27000000000004</v>
      </c>
      <c r="AI82" s="23">
        <f t="shared" si="182"/>
        <v>0.17647058823529413</v>
      </c>
      <c r="AJ82" s="53"/>
      <c r="AK82" s="34" t="s">
        <v>4</v>
      </c>
      <c r="AL82" s="81" t="s">
        <v>4</v>
      </c>
      <c r="AM82" s="34"/>
      <c r="AN82" s="49"/>
      <c r="AO82" s="56" t="s">
        <v>4</v>
      </c>
      <c r="AP82" s="32">
        <f t="shared" si="176"/>
        <v>351.27000000000004</v>
      </c>
      <c r="AQ82" s="23">
        <f t="shared" si="183"/>
        <v>0.17647058823529413</v>
      </c>
      <c r="AR82" s="53"/>
      <c r="AS82" s="88" t="s">
        <v>4</v>
      </c>
      <c r="AT82" s="81" t="s">
        <v>4</v>
      </c>
      <c r="AU82" s="34"/>
      <c r="AV82" s="49"/>
      <c r="AW82" s="56" t="s">
        <v>4</v>
      </c>
      <c r="AX82" s="32">
        <f t="shared" si="177"/>
        <v>234.18</v>
      </c>
      <c r="AY82" s="23">
        <f t="shared" si="178"/>
        <v>0.11764705882352941</v>
      </c>
      <c r="AZ82" s="53"/>
      <c r="BA82" s="88" t="s">
        <v>4</v>
      </c>
    </row>
    <row r="83" spans="1:53" s="67" customFormat="1" ht="24" customHeight="1" x14ac:dyDescent="0.25">
      <c r="A83" s="61" t="s">
        <v>96</v>
      </c>
      <c r="B83" s="61" t="s">
        <v>189</v>
      </c>
      <c r="C83" s="62">
        <v>74127.12</v>
      </c>
      <c r="D83" s="62"/>
      <c r="E83" s="63"/>
      <c r="F83" s="85">
        <f>SUM(F84:F87)</f>
        <v>13081.256470588236</v>
      </c>
      <c r="G83" s="65">
        <f>F83/$C83</f>
        <v>0.17647058823529413</v>
      </c>
      <c r="H83" s="64">
        <f>SUM(H84:H87)</f>
        <v>0</v>
      </c>
      <c r="I83" s="66">
        <f>H83/$C83</f>
        <v>0</v>
      </c>
      <c r="J83" s="62">
        <f>SUM(J84:J87)</f>
        <v>0</v>
      </c>
      <c r="K83" s="65">
        <f>J83/$C83</f>
        <v>0</v>
      </c>
      <c r="L83" s="64">
        <f>SUM(L84:L87)</f>
        <v>0</v>
      </c>
      <c r="M83" s="95">
        <f>L83/$C83</f>
        <v>0</v>
      </c>
      <c r="N83" s="85">
        <f>SUM(N84:N87)</f>
        <v>13081.256470588236</v>
      </c>
      <c r="O83" s="65">
        <f>N83/$C83</f>
        <v>0.17647058823529413</v>
      </c>
      <c r="P83" s="64">
        <f>SUM(P84:P87)</f>
        <v>0</v>
      </c>
      <c r="Q83" s="66">
        <f>P83/$C83</f>
        <v>0</v>
      </c>
      <c r="R83" s="62">
        <f>SUM(R84:R87)</f>
        <v>0</v>
      </c>
      <c r="S83" s="65">
        <f>R83/$C83</f>
        <v>0</v>
      </c>
      <c r="T83" s="64">
        <f>SUM(T84:T87)</f>
        <v>0</v>
      </c>
      <c r="U83" s="95">
        <f>T83/$C83</f>
        <v>0</v>
      </c>
      <c r="V83" s="62">
        <f>SUM(V84:V87)</f>
        <v>13081.256470588236</v>
      </c>
      <c r="W83" s="65">
        <f>V83/$C83</f>
        <v>0.17647058823529413</v>
      </c>
      <c r="X83" s="64">
        <f>SUM(X84:X87)</f>
        <v>0</v>
      </c>
      <c r="Y83" s="66">
        <f>X83/$C83</f>
        <v>0</v>
      </c>
      <c r="Z83" s="62">
        <f>SUM(Z84:Z87)</f>
        <v>0</v>
      </c>
      <c r="AA83" s="65">
        <f>Z83/$C83</f>
        <v>0</v>
      </c>
      <c r="AB83" s="64">
        <f>SUM(AB84:AB87)</f>
        <v>0</v>
      </c>
      <c r="AC83" s="65">
        <f>AB83/$C83</f>
        <v>0</v>
      </c>
      <c r="AD83" s="85">
        <f>SUM(AD84:AD87)</f>
        <v>13081.256470588236</v>
      </c>
      <c r="AE83" s="65">
        <f>AD83/$C83</f>
        <v>0.17647058823529413</v>
      </c>
      <c r="AF83" s="64">
        <f>SUM(AF84:AF87)</f>
        <v>0</v>
      </c>
      <c r="AG83" s="66">
        <f>AF83/$C83</f>
        <v>0</v>
      </c>
      <c r="AH83" s="62">
        <f>SUM(AH84:AH87)</f>
        <v>0</v>
      </c>
      <c r="AI83" s="65">
        <f>AH83/$C83</f>
        <v>0</v>
      </c>
      <c r="AJ83" s="64">
        <f>SUM(AJ84:AJ87)</f>
        <v>0</v>
      </c>
      <c r="AK83" s="65">
        <f>AJ83/$C83</f>
        <v>0</v>
      </c>
      <c r="AL83" s="85">
        <f>SUM(AL84:AL87)</f>
        <v>13081.256470588236</v>
      </c>
      <c r="AM83" s="65">
        <f>AL83/$C83</f>
        <v>0.17647058823529413</v>
      </c>
      <c r="AN83" s="64">
        <f>SUM(AN84:AN87)</f>
        <v>0</v>
      </c>
      <c r="AO83" s="66">
        <f>AN83/$C83</f>
        <v>0</v>
      </c>
      <c r="AP83" s="62">
        <f>SUM(AP84:AP87)</f>
        <v>0</v>
      </c>
      <c r="AQ83" s="65">
        <f>AP83/$C83</f>
        <v>0</v>
      </c>
      <c r="AR83" s="64">
        <f>SUM(AR84:AR87)</f>
        <v>0</v>
      </c>
      <c r="AS83" s="95">
        <f>AR83/$C83</f>
        <v>0</v>
      </c>
      <c r="AT83" s="85">
        <f>SUM(AT84:AT87)</f>
        <v>8720.8376470588228</v>
      </c>
      <c r="AU83" s="65">
        <f>AT83/$C83</f>
        <v>0.11764705882352941</v>
      </c>
      <c r="AV83" s="64">
        <f>SUM(AV84:AV87)</f>
        <v>0</v>
      </c>
      <c r="AW83" s="66">
        <f>AV83/$C83</f>
        <v>0</v>
      </c>
      <c r="AX83" s="62">
        <f>SUM(AX84:AX87)</f>
        <v>0</v>
      </c>
      <c r="AY83" s="65">
        <f>AX83/$C83</f>
        <v>0</v>
      </c>
      <c r="AZ83" s="64">
        <f>SUM(AZ84:AZ87)</f>
        <v>0</v>
      </c>
      <c r="BA83" s="95">
        <f>AZ83/$C83</f>
        <v>0</v>
      </c>
    </row>
    <row r="84" spans="1:53" ht="36" customHeight="1" x14ac:dyDescent="0.2">
      <c r="A84" s="5" t="s">
        <v>97</v>
      </c>
      <c r="B84" s="5" t="s">
        <v>98</v>
      </c>
      <c r="C84" s="32">
        <v>38552.03</v>
      </c>
      <c r="D84" s="32"/>
      <c r="E84" s="6"/>
      <c r="F84" s="14">
        <f t="shared" ref="F84:F87" si="184">$C84*G84</f>
        <v>6803.2994117647058</v>
      </c>
      <c r="G84" s="23">
        <f>3/17</f>
        <v>0.17647058823529413</v>
      </c>
      <c r="H84" s="53"/>
      <c r="I84" s="56" t="s">
        <v>4</v>
      </c>
      <c r="J84" s="32"/>
      <c r="K84" s="34" t="s">
        <v>4</v>
      </c>
      <c r="L84" s="49"/>
      <c r="M84" s="88" t="s">
        <v>4</v>
      </c>
      <c r="N84" s="14">
        <f t="shared" ref="N84" si="185">$C84*O84</f>
        <v>6803.2994117647058</v>
      </c>
      <c r="O84" s="23">
        <f>3/17</f>
        <v>0.17647058823529413</v>
      </c>
      <c r="P84" s="53"/>
      <c r="Q84" s="56" t="s">
        <v>4</v>
      </c>
      <c r="R84" s="32"/>
      <c r="S84" s="34" t="s">
        <v>4</v>
      </c>
      <c r="T84" s="49"/>
      <c r="U84" s="88" t="s">
        <v>4</v>
      </c>
      <c r="V84" s="17">
        <f t="shared" ref="V84" si="186">$C84*W84</f>
        <v>6803.2994117647058</v>
      </c>
      <c r="W84" s="23">
        <f>3/17</f>
        <v>0.17647058823529413</v>
      </c>
      <c r="X84" s="53"/>
      <c r="Y84" s="56" t="s">
        <v>4</v>
      </c>
      <c r="Z84" s="32"/>
      <c r="AA84" s="34" t="s">
        <v>4</v>
      </c>
      <c r="AB84" s="49"/>
      <c r="AC84" s="34" t="s">
        <v>4</v>
      </c>
      <c r="AD84" s="14">
        <f t="shared" ref="AD84:AD87" si="187">$C84*AE84</f>
        <v>6803.2994117647058</v>
      </c>
      <c r="AE84" s="23">
        <f>3/17</f>
        <v>0.17647058823529413</v>
      </c>
      <c r="AF84" s="53"/>
      <c r="AG84" s="56" t="s">
        <v>4</v>
      </c>
      <c r="AH84" s="32"/>
      <c r="AI84" s="34" t="s">
        <v>4</v>
      </c>
      <c r="AJ84" s="49"/>
      <c r="AK84" s="34" t="s">
        <v>4</v>
      </c>
      <c r="AL84" s="14">
        <f t="shared" ref="AL84" si="188">$C84*AM84</f>
        <v>6803.2994117647058</v>
      </c>
      <c r="AM84" s="23">
        <f>3/17</f>
        <v>0.17647058823529413</v>
      </c>
      <c r="AN84" s="53"/>
      <c r="AO84" s="56" t="s">
        <v>4</v>
      </c>
      <c r="AP84" s="32"/>
      <c r="AQ84" s="34" t="s">
        <v>4</v>
      </c>
      <c r="AR84" s="49"/>
      <c r="AS84" s="88" t="s">
        <v>4</v>
      </c>
      <c r="AT84" s="14">
        <f t="shared" ref="AT84" si="189">$C84*AU84</f>
        <v>4535.5329411764706</v>
      </c>
      <c r="AU84" s="23">
        <f t="shared" ref="AU84:AU87" si="190">2/17</f>
        <v>0.11764705882352941</v>
      </c>
      <c r="AV84" s="53"/>
      <c r="AW84" s="56" t="s">
        <v>4</v>
      </c>
      <c r="AX84" s="32"/>
      <c r="AY84" s="34" t="s">
        <v>4</v>
      </c>
      <c r="AZ84" s="49"/>
      <c r="BA84" s="88" t="s">
        <v>4</v>
      </c>
    </row>
    <row r="85" spans="1:53" ht="48" customHeight="1" x14ac:dyDescent="0.2">
      <c r="A85" s="5" t="s">
        <v>99</v>
      </c>
      <c r="B85" s="5" t="s">
        <v>190</v>
      </c>
      <c r="C85" s="32">
        <v>5448.17</v>
      </c>
      <c r="D85" s="32"/>
      <c r="E85" s="6"/>
      <c r="F85" s="14">
        <f t="shared" si="184"/>
        <v>961.44176470588241</v>
      </c>
      <c r="G85" s="23">
        <f t="shared" ref="G85:G87" si="191">3/17</f>
        <v>0.17647058823529413</v>
      </c>
      <c r="H85" s="53"/>
      <c r="I85" s="56" t="s">
        <v>4</v>
      </c>
      <c r="J85" s="32"/>
      <c r="K85" s="34" t="s">
        <v>4</v>
      </c>
      <c r="L85" s="49"/>
      <c r="M85" s="88" t="s">
        <v>4</v>
      </c>
      <c r="N85" s="14">
        <f t="shared" ref="N85" si="192">$C85*O85</f>
        <v>961.44176470588241</v>
      </c>
      <c r="O85" s="23">
        <f t="shared" ref="O85:O87" si="193">3/17</f>
        <v>0.17647058823529413</v>
      </c>
      <c r="P85" s="53"/>
      <c r="Q85" s="56" t="s">
        <v>4</v>
      </c>
      <c r="R85" s="32"/>
      <c r="S85" s="34" t="s">
        <v>4</v>
      </c>
      <c r="T85" s="49"/>
      <c r="U85" s="88" t="s">
        <v>4</v>
      </c>
      <c r="V85" s="17">
        <f t="shared" ref="V85" si="194">$C85*W85</f>
        <v>961.44176470588241</v>
      </c>
      <c r="W85" s="23">
        <f t="shared" ref="W85:W87" si="195">3/17</f>
        <v>0.17647058823529413</v>
      </c>
      <c r="X85" s="53"/>
      <c r="Y85" s="56" t="s">
        <v>4</v>
      </c>
      <c r="Z85" s="32"/>
      <c r="AA85" s="34" t="s">
        <v>4</v>
      </c>
      <c r="AB85" s="49"/>
      <c r="AC85" s="34" t="s">
        <v>4</v>
      </c>
      <c r="AD85" s="14">
        <f t="shared" si="187"/>
        <v>961.44176470588241</v>
      </c>
      <c r="AE85" s="23">
        <f t="shared" ref="AE85:AE87" si="196">3/17</f>
        <v>0.17647058823529413</v>
      </c>
      <c r="AF85" s="53"/>
      <c r="AG85" s="56" t="s">
        <v>4</v>
      </c>
      <c r="AH85" s="32"/>
      <c r="AI85" s="34" t="s">
        <v>4</v>
      </c>
      <c r="AJ85" s="49"/>
      <c r="AK85" s="34" t="s">
        <v>4</v>
      </c>
      <c r="AL85" s="14">
        <f t="shared" ref="AL85" si="197">$C85*AM85</f>
        <v>961.44176470588241</v>
      </c>
      <c r="AM85" s="23">
        <f t="shared" ref="AM85:AM87" si="198">3/17</f>
        <v>0.17647058823529413</v>
      </c>
      <c r="AN85" s="53"/>
      <c r="AO85" s="56" t="s">
        <v>4</v>
      </c>
      <c r="AP85" s="32"/>
      <c r="AQ85" s="34" t="s">
        <v>4</v>
      </c>
      <c r="AR85" s="49"/>
      <c r="AS85" s="88" t="s">
        <v>4</v>
      </c>
      <c r="AT85" s="14">
        <f t="shared" ref="AT85" si="199">$C85*AU85</f>
        <v>640.96117647058827</v>
      </c>
      <c r="AU85" s="23">
        <f t="shared" si="190"/>
        <v>0.11764705882352941</v>
      </c>
      <c r="AV85" s="53"/>
      <c r="AW85" s="56" t="s">
        <v>4</v>
      </c>
      <c r="AX85" s="32"/>
      <c r="AY85" s="34" t="s">
        <v>4</v>
      </c>
      <c r="AZ85" s="49"/>
      <c r="BA85" s="88" t="s">
        <v>4</v>
      </c>
    </row>
    <row r="86" spans="1:53" ht="36" customHeight="1" x14ac:dyDescent="0.2">
      <c r="A86" s="5" t="s">
        <v>100</v>
      </c>
      <c r="B86" s="5" t="s">
        <v>191</v>
      </c>
      <c r="C86" s="32">
        <v>3166.83</v>
      </c>
      <c r="D86" s="32"/>
      <c r="E86" s="6"/>
      <c r="F86" s="14">
        <f t="shared" si="184"/>
        <v>558.85235294117649</v>
      </c>
      <c r="G86" s="23">
        <f t="shared" si="191"/>
        <v>0.17647058823529413</v>
      </c>
      <c r="H86" s="53"/>
      <c r="I86" s="56" t="s">
        <v>4</v>
      </c>
      <c r="J86" s="32"/>
      <c r="K86" s="34" t="s">
        <v>4</v>
      </c>
      <c r="L86" s="49"/>
      <c r="M86" s="88" t="s">
        <v>4</v>
      </c>
      <c r="N86" s="14">
        <f t="shared" ref="N86" si="200">$C86*O86</f>
        <v>558.85235294117649</v>
      </c>
      <c r="O86" s="23">
        <f t="shared" si="193"/>
        <v>0.17647058823529413</v>
      </c>
      <c r="P86" s="53"/>
      <c r="Q86" s="56" t="s">
        <v>4</v>
      </c>
      <c r="R86" s="32"/>
      <c r="S86" s="34" t="s">
        <v>4</v>
      </c>
      <c r="T86" s="49"/>
      <c r="U86" s="88" t="s">
        <v>4</v>
      </c>
      <c r="V86" s="17">
        <f t="shared" ref="V86" si="201">$C86*W86</f>
        <v>558.85235294117649</v>
      </c>
      <c r="W86" s="23">
        <f t="shared" si="195"/>
        <v>0.17647058823529413</v>
      </c>
      <c r="X86" s="53"/>
      <c r="Y86" s="56" t="s">
        <v>4</v>
      </c>
      <c r="Z86" s="32"/>
      <c r="AA86" s="34" t="s">
        <v>4</v>
      </c>
      <c r="AB86" s="49"/>
      <c r="AC86" s="34" t="s">
        <v>4</v>
      </c>
      <c r="AD86" s="14">
        <f t="shared" si="187"/>
        <v>558.85235294117649</v>
      </c>
      <c r="AE86" s="23">
        <f t="shared" si="196"/>
        <v>0.17647058823529413</v>
      </c>
      <c r="AF86" s="53"/>
      <c r="AG86" s="56" t="s">
        <v>4</v>
      </c>
      <c r="AH86" s="32"/>
      <c r="AI86" s="34" t="s">
        <v>4</v>
      </c>
      <c r="AJ86" s="49"/>
      <c r="AK86" s="34" t="s">
        <v>4</v>
      </c>
      <c r="AL86" s="14">
        <f t="shared" ref="AL86" si="202">$C86*AM86</f>
        <v>558.85235294117649</v>
      </c>
      <c r="AM86" s="23">
        <f t="shared" si="198"/>
        <v>0.17647058823529413</v>
      </c>
      <c r="AN86" s="53"/>
      <c r="AO86" s="56" t="s">
        <v>4</v>
      </c>
      <c r="AP86" s="32"/>
      <c r="AQ86" s="34" t="s">
        <v>4</v>
      </c>
      <c r="AR86" s="49"/>
      <c r="AS86" s="88" t="s">
        <v>4</v>
      </c>
      <c r="AT86" s="14">
        <f t="shared" ref="AT86" si="203">$C86*AU86</f>
        <v>372.56823529411764</v>
      </c>
      <c r="AU86" s="23">
        <f t="shared" si="190"/>
        <v>0.11764705882352941</v>
      </c>
      <c r="AV86" s="53"/>
      <c r="AW86" s="56" t="s">
        <v>4</v>
      </c>
      <c r="AX86" s="32"/>
      <c r="AY86" s="34" t="s">
        <v>4</v>
      </c>
      <c r="AZ86" s="49"/>
      <c r="BA86" s="88" t="s">
        <v>4</v>
      </c>
    </row>
    <row r="87" spans="1:53" ht="24" customHeight="1" x14ac:dyDescent="0.2">
      <c r="A87" s="5" t="s">
        <v>101</v>
      </c>
      <c r="B87" s="5" t="s">
        <v>192</v>
      </c>
      <c r="C87" s="32">
        <v>26960.09</v>
      </c>
      <c r="D87" s="32"/>
      <c r="E87" s="6"/>
      <c r="F87" s="14">
        <f t="shared" si="184"/>
        <v>4757.6629411764707</v>
      </c>
      <c r="G87" s="23">
        <f t="shared" si="191"/>
        <v>0.17647058823529413</v>
      </c>
      <c r="H87" s="53"/>
      <c r="I87" s="56" t="s">
        <v>4</v>
      </c>
      <c r="J87" s="32"/>
      <c r="K87" s="34" t="s">
        <v>4</v>
      </c>
      <c r="L87" s="49"/>
      <c r="M87" s="88" t="s">
        <v>4</v>
      </c>
      <c r="N87" s="14">
        <f t="shared" ref="N87" si="204">$C87*O87</f>
        <v>4757.6629411764707</v>
      </c>
      <c r="O87" s="23">
        <f t="shared" si="193"/>
        <v>0.17647058823529413</v>
      </c>
      <c r="P87" s="53"/>
      <c r="Q87" s="56" t="s">
        <v>4</v>
      </c>
      <c r="R87" s="32"/>
      <c r="S87" s="34" t="s">
        <v>4</v>
      </c>
      <c r="T87" s="49"/>
      <c r="U87" s="88" t="s">
        <v>4</v>
      </c>
      <c r="V87" s="17">
        <f t="shared" ref="V87" si="205">$C87*W87</f>
        <v>4757.6629411764707</v>
      </c>
      <c r="W87" s="23">
        <f t="shared" si="195"/>
        <v>0.17647058823529413</v>
      </c>
      <c r="X87" s="53"/>
      <c r="Y87" s="56" t="s">
        <v>4</v>
      </c>
      <c r="Z87" s="32"/>
      <c r="AA87" s="34" t="s">
        <v>4</v>
      </c>
      <c r="AB87" s="49"/>
      <c r="AC87" s="34" t="s">
        <v>4</v>
      </c>
      <c r="AD87" s="14">
        <f t="shared" si="187"/>
        <v>4757.6629411764707</v>
      </c>
      <c r="AE87" s="23">
        <f t="shared" si="196"/>
        <v>0.17647058823529413</v>
      </c>
      <c r="AF87" s="53"/>
      <c r="AG87" s="56" t="s">
        <v>4</v>
      </c>
      <c r="AH87" s="32"/>
      <c r="AI87" s="34" t="s">
        <v>4</v>
      </c>
      <c r="AJ87" s="49"/>
      <c r="AK87" s="34" t="s">
        <v>4</v>
      </c>
      <c r="AL87" s="14">
        <f t="shared" ref="AL87" si="206">$C87*AM87</f>
        <v>4757.6629411764707</v>
      </c>
      <c r="AM87" s="23">
        <f t="shared" si="198"/>
        <v>0.17647058823529413</v>
      </c>
      <c r="AN87" s="53"/>
      <c r="AO87" s="56" t="s">
        <v>4</v>
      </c>
      <c r="AP87" s="32"/>
      <c r="AQ87" s="34" t="s">
        <v>4</v>
      </c>
      <c r="AR87" s="49"/>
      <c r="AS87" s="88" t="s">
        <v>4</v>
      </c>
      <c r="AT87" s="14">
        <f t="shared" ref="AT87" si="207">$C87*AU87</f>
        <v>3171.7752941176468</v>
      </c>
      <c r="AU87" s="23">
        <f t="shared" si="190"/>
        <v>0.11764705882352941</v>
      </c>
      <c r="AV87" s="53"/>
      <c r="AW87" s="56" t="s">
        <v>4</v>
      </c>
      <c r="AX87" s="32"/>
      <c r="AY87" s="34" t="s">
        <v>4</v>
      </c>
      <c r="AZ87" s="49"/>
      <c r="BA87" s="88" t="s">
        <v>4</v>
      </c>
    </row>
    <row r="88" spans="1:53" s="67" customFormat="1" ht="24" customHeight="1" x14ac:dyDescent="0.25">
      <c r="A88" s="61" t="s">
        <v>102</v>
      </c>
      <c r="B88" s="61" t="s">
        <v>103</v>
      </c>
      <c r="C88" s="62">
        <v>56731.99</v>
      </c>
      <c r="D88" s="62"/>
      <c r="E88" s="63"/>
      <c r="F88" s="85">
        <f>SUM(F89:F95)</f>
        <v>0</v>
      </c>
      <c r="G88" s="65">
        <f>F88/$C88</f>
        <v>0</v>
      </c>
      <c r="H88" s="64">
        <f>SUM(H89:H95)</f>
        <v>0</v>
      </c>
      <c r="I88" s="66">
        <f>H88/$C88</f>
        <v>0</v>
      </c>
      <c r="J88" s="62">
        <f>SUM(J89:J95)</f>
        <v>0</v>
      </c>
      <c r="K88" s="65">
        <f>J88/$C88</f>
        <v>0</v>
      </c>
      <c r="L88" s="64">
        <f>SUM(L89:L95)</f>
        <v>10011.527647058823</v>
      </c>
      <c r="M88" s="95">
        <f>L88/$C88</f>
        <v>0.17647058823529413</v>
      </c>
      <c r="N88" s="85">
        <f>SUM(N89:N95)</f>
        <v>0</v>
      </c>
      <c r="O88" s="65">
        <f>N88/$C88</f>
        <v>0</v>
      </c>
      <c r="P88" s="64">
        <f>SUM(P89:P95)</f>
        <v>0</v>
      </c>
      <c r="Q88" s="66">
        <f>P88/$C88</f>
        <v>0</v>
      </c>
      <c r="R88" s="62">
        <f>SUM(R89:R95)</f>
        <v>0</v>
      </c>
      <c r="S88" s="65">
        <f>R88/$C88</f>
        <v>0</v>
      </c>
      <c r="T88" s="64">
        <f>SUM(T89:T95)</f>
        <v>10011.527647058823</v>
      </c>
      <c r="U88" s="95">
        <f>T88/$C88</f>
        <v>0.17647058823529413</v>
      </c>
      <c r="V88" s="62">
        <f>SUM(V89:V95)</f>
        <v>0</v>
      </c>
      <c r="W88" s="65">
        <f>V88/$C88</f>
        <v>0</v>
      </c>
      <c r="X88" s="64">
        <f>SUM(X89:X95)</f>
        <v>0</v>
      </c>
      <c r="Y88" s="66">
        <f>X88/$C88</f>
        <v>0</v>
      </c>
      <c r="Z88" s="62">
        <f>SUM(Z89:Z95)</f>
        <v>0</v>
      </c>
      <c r="AA88" s="65">
        <f>Z88/$C88</f>
        <v>0</v>
      </c>
      <c r="AB88" s="64">
        <f>SUM(AB89:AB95)</f>
        <v>10011.527647058823</v>
      </c>
      <c r="AC88" s="65">
        <f>AB88/$C88</f>
        <v>0.17647058823529413</v>
      </c>
      <c r="AD88" s="85">
        <f>SUM(AD89:AD95)</f>
        <v>0</v>
      </c>
      <c r="AE88" s="65">
        <f>AD88/$C88</f>
        <v>0</v>
      </c>
      <c r="AF88" s="64">
        <f>SUM(AF89:AF95)</f>
        <v>0</v>
      </c>
      <c r="AG88" s="66">
        <f>AF88/$C88</f>
        <v>0</v>
      </c>
      <c r="AH88" s="62">
        <f>SUM(AH89:AH95)</f>
        <v>0</v>
      </c>
      <c r="AI88" s="65">
        <f>AH88/$C88</f>
        <v>0</v>
      </c>
      <c r="AJ88" s="64">
        <f>SUM(AJ89:AJ95)</f>
        <v>10011.527647058823</v>
      </c>
      <c r="AK88" s="65">
        <f>AJ88/$C88</f>
        <v>0.17647058823529413</v>
      </c>
      <c r="AL88" s="85">
        <f>SUM(AL89:AL95)</f>
        <v>0</v>
      </c>
      <c r="AM88" s="65">
        <f>AL88/$C88</f>
        <v>0</v>
      </c>
      <c r="AN88" s="64">
        <f>SUM(AN89:AN95)</f>
        <v>0</v>
      </c>
      <c r="AO88" s="66">
        <f>AN88/$C88</f>
        <v>0</v>
      </c>
      <c r="AP88" s="62">
        <f>SUM(AP89:AP95)</f>
        <v>0</v>
      </c>
      <c r="AQ88" s="65">
        <f>AP88/$C88</f>
        <v>0</v>
      </c>
      <c r="AR88" s="64">
        <f>SUM(AR89:AR95)</f>
        <v>10011.527647058823</v>
      </c>
      <c r="AS88" s="95">
        <f>AR88/$C88</f>
        <v>0.17647058823529413</v>
      </c>
      <c r="AT88" s="85">
        <f>SUM(AT89:AT95)</f>
        <v>0</v>
      </c>
      <c r="AU88" s="65">
        <f>AT88/$C88</f>
        <v>0</v>
      </c>
      <c r="AV88" s="64">
        <f>SUM(AV89:AV95)</f>
        <v>0</v>
      </c>
      <c r="AW88" s="66">
        <f>AV88/$C88</f>
        <v>0</v>
      </c>
      <c r="AX88" s="62">
        <f>SUM(AX89:AX95)</f>
        <v>0</v>
      </c>
      <c r="AY88" s="65">
        <f>AX88/$C88</f>
        <v>0</v>
      </c>
      <c r="AZ88" s="64">
        <f>SUM(AZ89:AZ95)</f>
        <v>6674.3517647058825</v>
      </c>
      <c r="BA88" s="95">
        <f>AZ88/$C88</f>
        <v>0.11764705882352942</v>
      </c>
    </row>
    <row r="89" spans="1:53" ht="24" customHeight="1" x14ac:dyDescent="0.2">
      <c r="A89" s="5" t="s">
        <v>104</v>
      </c>
      <c r="B89" s="5" t="s">
        <v>193</v>
      </c>
      <c r="C89" s="32">
        <v>2134.0700000000002</v>
      </c>
      <c r="D89" s="32"/>
      <c r="E89" s="6"/>
      <c r="F89" s="81" t="s">
        <v>4</v>
      </c>
      <c r="G89" s="34"/>
      <c r="H89" s="49"/>
      <c r="I89" s="60"/>
      <c r="J89" s="17"/>
      <c r="K89" s="34" t="s">
        <v>4</v>
      </c>
      <c r="L89" s="49">
        <f t="shared" ref="L89" si="208">$C89*M89</f>
        <v>376.6005882352942</v>
      </c>
      <c r="M89" s="88">
        <f>3/17</f>
        <v>0.17647058823529413</v>
      </c>
      <c r="N89" s="81" t="s">
        <v>4</v>
      </c>
      <c r="O89" s="34"/>
      <c r="P89" s="49"/>
      <c r="Q89" s="60"/>
      <c r="R89" s="17"/>
      <c r="S89" s="34" t="s">
        <v>4</v>
      </c>
      <c r="T89" s="49">
        <f t="shared" ref="T89" si="209">$C89*U89</f>
        <v>376.6005882352942</v>
      </c>
      <c r="U89" s="88">
        <f>3/17</f>
        <v>0.17647058823529413</v>
      </c>
      <c r="V89" s="32" t="s">
        <v>4</v>
      </c>
      <c r="W89" s="34"/>
      <c r="X89" s="49"/>
      <c r="Y89" s="60"/>
      <c r="Z89" s="17"/>
      <c r="AA89" s="34" t="s">
        <v>4</v>
      </c>
      <c r="AB89" s="49">
        <f t="shared" ref="AB89" si="210">$C89*AC89</f>
        <v>376.6005882352942</v>
      </c>
      <c r="AC89" s="34">
        <f>3/17</f>
        <v>0.17647058823529413</v>
      </c>
      <c r="AD89" s="81" t="s">
        <v>4</v>
      </c>
      <c r="AE89" s="34"/>
      <c r="AF89" s="49"/>
      <c r="AG89" s="60"/>
      <c r="AH89" s="17"/>
      <c r="AI89" s="34" t="s">
        <v>4</v>
      </c>
      <c r="AJ89" s="49">
        <f t="shared" ref="AJ89:AJ95" si="211">$C89*AK89</f>
        <v>376.6005882352942</v>
      </c>
      <c r="AK89" s="34">
        <f>3/17</f>
        <v>0.17647058823529413</v>
      </c>
      <c r="AL89" s="81" t="s">
        <v>4</v>
      </c>
      <c r="AM89" s="34"/>
      <c r="AN89" s="49"/>
      <c r="AO89" s="60"/>
      <c r="AP89" s="17"/>
      <c r="AQ89" s="34" t="s">
        <v>4</v>
      </c>
      <c r="AR89" s="49">
        <f t="shared" ref="AR89" si="212">$C89*AS89</f>
        <v>376.6005882352942</v>
      </c>
      <c r="AS89" s="88">
        <f>3/17</f>
        <v>0.17647058823529413</v>
      </c>
      <c r="AT89" s="81" t="s">
        <v>4</v>
      </c>
      <c r="AU89" s="34"/>
      <c r="AV89" s="49"/>
      <c r="AW89" s="60"/>
      <c r="AX89" s="17"/>
      <c r="AY89" s="34" t="s">
        <v>4</v>
      </c>
      <c r="AZ89" s="49">
        <f t="shared" ref="AZ89" si="213">$C89*BA89</f>
        <v>251.06705882352944</v>
      </c>
      <c r="BA89" s="88">
        <f t="shared" ref="BA89:BA95" si="214">2/17</f>
        <v>0.11764705882352941</v>
      </c>
    </row>
    <row r="90" spans="1:53" ht="24" customHeight="1" x14ac:dyDescent="0.2">
      <c r="A90" s="5" t="s">
        <v>105</v>
      </c>
      <c r="B90" s="5" t="s">
        <v>194</v>
      </c>
      <c r="C90" s="32">
        <v>24839.86</v>
      </c>
      <c r="D90" s="32"/>
      <c r="E90" s="6"/>
      <c r="F90" s="81" t="s">
        <v>4</v>
      </c>
      <c r="G90" s="34"/>
      <c r="H90" s="49"/>
      <c r="I90" s="60"/>
      <c r="J90" s="17"/>
      <c r="K90" s="34" t="s">
        <v>4</v>
      </c>
      <c r="L90" s="49">
        <f t="shared" ref="L90" si="215">$C90*M90</f>
        <v>4383.5047058823529</v>
      </c>
      <c r="M90" s="88">
        <f t="shared" ref="M90:M95" si="216">3/17</f>
        <v>0.17647058823529413</v>
      </c>
      <c r="N90" s="81" t="s">
        <v>4</v>
      </c>
      <c r="O90" s="34"/>
      <c r="P90" s="49"/>
      <c r="Q90" s="60"/>
      <c r="R90" s="17"/>
      <c r="S90" s="34" t="s">
        <v>4</v>
      </c>
      <c r="T90" s="49">
        <f t="shared" ref="T90" si="217">$C90*U90</f>
        <v>4383.5047058823529</v>
      </c>
      <c r="U90" s="88">
        <f t="shared" ref="U90:U95" si="218">3/17</f>
        <v>0.17647058823529413</v>
      </c>
      <c r="V90" s="32" t="s">
        <v>4</v>
      </c>
      <c r="W90" s="34"/>
      <c r="X90" s="49"/>
      <c r="Y90" s="60"/>
      <c r="Z90" s="17"/>
      <c r="AA90" s="34" t="s">
        <v>4</v>
      </c>
      <c r="AB90" s="49">
        <f t="shared" ref="AB90" si="219">$C90*AC90</f>
        <v>4383.5047058823529</v>
      </c>
      <c r="AC90" s="34">
        <f t="shared" ref="AC90:AC95" si="220">3/17</f>
        <v>0.17647058823529413</v>
      </c>
      <c r="AD90" s="81" t="s">
        <v>4</v>
      </c>
      <c r="AE90" s="34"/>
      <c r="AF90" s="49"/>
      <c r="AG90" s="60"/>
      <c r="AH90" s="17"/>
      <c r="AI90" s="34" t="s">
        <v>4</v>
      </c>
      <c r="AJ90" s="49">
        <f t="shared" si="211"/>
        <v>4383.5047058823529</v>
      </c>
      <c r="AK90" s="34">
        <f t="shared" ref="AK90:AK95" si="221">3/17</f>
        <v>0.17647058823529413</v>
      </c>
      <c r="AL90" s="81" t="s">
        <v>4</v>
      </c>
      <c r="AM90" s="34"/>
      <c r="AN90" s="49"/>
      <c r="AO90" s="60"/>
      <c r="AP90" s="17"/>
      <c r="AQ90" s="34" t="s">
        <v>4</v>
      </c>
      <c r="AR90" s="49">
        <f t="shared" ref="AR90" si="222">$C90*AS90</f>
        <v>4383.5047058823529</v>
      </c>
      <c r="AS90" s="88">
        <f t="shared" ref="AS90:AS95" si="223">3/17</f>
        <v>0.17647058823529413</v>
      </c>
      <c r="AT90" s="81" t="s">
        <v>4</v>
      </c>
      <c r="AU90" s="34"/>
      <c r="AV90" s="49"/>
      <c r="AW90" s="60"/>
      <c r="AX90" s="17"/>
      <c r="AY90" s="34" t="s">
        <v>4</v>
      </c>
      <c r="AZ90" s="49">
        <f t="shared" ref="AZ90" si="224">$C90*BA90</f>
        <v>2922.3364705882354</v>
      </c>
      <c r="BA90" s="88">
        <f t="shared" si="214"/>
        <v>0.11764705882352941</v>
      </c>
    </row>
    <row r="91" spans="1:53" ht="24" customHeight="1" x14ac:dyDescent="0.2">
      <c r="A91" s="5" t="s">
        <v>106</v>
      </c>
      <c r="B91" s="5" t="s">
        <v>195</v>
      </c>
      <c r="C91" s="32">
        <v>2340.56</v>
      </c>
      <c r="D91" s="32"/>
      <c r="E91" s="6"/>
      <c r="F91" s="81" t="s">
        <v>4</v>
      </c>
      <c r="G91" s="34"/>
      <c r="H91" s="49"/>
      <c r="I91" s="60"/>
      <c r="J91" s="32"/>
      <c r="K91" s="34" t="s">
        <v>4</v>
      </c>
      <c r="L91" s="49">
        <f t="shared" ref="L91" si="225">$C91*M91</f>
        <v>413.04</v>
      </c>
      <c r="M91" s="94">
        <f t="shared" si="216"/>
        <v>0.17647058823529413</v>
      </c>
      <c r="N91" s="81" t="s">
        <v>4</v>
      </c>
      <c r="O91" s="34"/>
      <c r="P91" s="49"/>
      <c r="Q91" s="60"/>
      <c r="R91" s="32"/>
      <c r="S91" s="34" t="s">
        <v>4</v>
      </c>
      <c r="T91" s="49">
        <f t="shared" ref="T91" si="226">$C91*U91</f>
        <v>413.04</v>
      </c>
      <c r="U91" s="94">
        <f t="shared" si="218"/>
        <v>0.17647058823529413</v>
      </c>
      <c r="V91" s="32" t="s">
        <v>4</v>
      </c>
      <c r="W91" s="34"/>
      <c r="X91" s="49"/>
      <c r="Y91" s="60"/>
      <c r="Z91" s="32"/>
      <c r="AA91" s="34" t="s">
        <v>4</v>
      </c>
      <c r="AB91" s="49">
        <f t="shared" ref="AB91" si="227">$C91*AC91</f>
        <v>413.04</v>
      </c>
      <c r="AC91" s="23">
        <f t="shared" si="220"/>
        <v>0.17647058823529413</v>
      </c>
      <c r="AD91" s="81" t="s">
        <v>4</v>
      </c>
      <c r="AE91" s="34"/>
      <c r="AF91" s="49"/>
      <c r="AG91" s="60"/>
      <c r="AH91" s="32"/>
      <c r="AI91" s="34" t="s">
        <v>4</v>
      </c>
      <c r="AJ91" s="49">
        <f t="shared" si="211"/>
        <v>413.04</v>
      </c>
      <c r="AK91" s="23">
        <f t="shared" si="221"/>
        <v>0.17647058823529413</v>
      </c>
      <c r="AL91" s="81" t="s">
        <v>4</v>
      </c>
      <c r="AM91" s="34"/>
      <c r="AN91" s="49"/>
      <c r="AO91" s="60"/>
      <c r="AP91" s="32"/>
      <c r="AQ91" s="34" t="s">
        <v>4</v>
      </c>
      <c r="AR91" s="49">
        <f t="shared" ref="AR91" si="228">$C91*AS91</f>
        <v>413.04</v>
      </c>
      <c r="AS91" s="94">
        <f t="shared" si="223"/>
        <v>0.17647058823529413</v>
      </c>
      <c r="AT91" s="81" t="s">
        <v>4</v>
      </c>
      <c r="AU91" s="34"/>
      <c r="AV91" s="49"/>
      <c r="AW91" s="60"/>
      <c r="AX91" s="32"/>
      <c r="AY91" s="34" t="s">
        <v>4</v>
      </c>
      <c r="AZ91" s="49">
        <f t="shared" ref="AZ91" si="229">$C91*BA91</f>
        <v>275.36</v>
      </c>
      <c r="BA91" s="94">
        <f t="shared" si="214"/>
        <v>0.11764705882352941</v>
      </c>
    </row>
    <row r="92" spans="1:53" ht="24" customHeight="1" x14ac:dyDescent="0.2">
      <c r="A92" s="5" t="s">
        <v>107</v>
      </c>
      <c r="B92" s="5" t="s">
        <v>196</v>
      </c>
      <c r="C92" s="32">
        <v>4893.28</v>
      </c>
      <c r="D92" s="32"/>
      <c r="E92" s="6"/>
      <c r="F92" s="81" t="s">
        <v>4</v>
      </c>
      <c r="G92" s="34"/>
      <c r="H92" s="49"/>
      <c r="I92" s="60"/>
      <c r="J92" s="32"/>
      <c r="K92" s="34" t="s">
        <v>4</v>
      </c>
      <c r="L92" s="49">
        <f t="shared" ref="L92" si="230">$C92*M92</f>
        <v>863.52</v>
      </c>
      <c r="M92" s="94">
        <f t="shared" si="216"/>
        <v>0.17647058823529413</v>
      </c>
      <c r="N92" s="81" t="s">
        <v>4</v>
      </c>
      <c r="O92" s="34"/>
      <c r="P92" s="49"/>
      <c r="Q92" s="60"/>
      <c r="R92" s="32"/>
      <c r="S92" s="34" t="s">
        <v>4</v>
      </c>
      <c r="T92" s="49">
        <f t="shared" ref="T92" si="231">$C92*U92</f>
        <v>863.52</v>
      </c>
      <c r="U92" s="94">
        <f t="shared" si="218"/>
        <v>0.17647058823529413</v>
      </c>
      <c r="V92" s="32" t="s">
        <v>4</v>
      </c>
      <c r="W92" s="34"/>
      <c r="X92" s="49"/>
      <c r="Y92" s="60"/>
      <c r="Z92" s="32"/>
      <c r="AA92" s="34" t="s">
        <v>4</v>
      </c>
      <c r="AB92" s="49">
        <f t="shared" ref="AB92" si="232">$C92*AC92</f>
        <v>863.52</v>
      </c>
      <c r="AC92" s="23">
        <f t="shared" si="220"/>
        <v>0.17647058823529413</v>
      </c>
      <c r="AD92" s="81" t="s">
        <v>4</v>
      </c>
      <c r="AE92" s="34"/>
      <c r="AF92" s="49"/>
      <c r="AG92" s="60"/>
      <c r="AH92" s="32"/>
      <c r="AI92" s="34" t="s">
        <v>4</v>
      </c>
      <c r="AJ92" s="49">
        <f t="shared" si="211"/>
        <v>863.52</v>
      </c>
      <c r="AK92" s="23">
        <f t="shared" si="221"/>
        <v>0.17647058823529413</v>
      </c>
      <c r="AL92" s="81" t="s">
        <v>4</v>
      </c>
      <c r="AM92" s="34"/>
      <c r="AN92" s="49"/>
      <c r="AO92" s="60"/>
      <c r="AP92" s="32"/>
      <c r="AQ92" s="34" t="s">
        <v>4</v>
      </c>
      <c r="AR92" s="49">
        <f t="shared" ref="AR92" si="233">$C92*AS92</f>
        <v>863.52</v>
      </c>
      <c r="AS92" s="94">
        <f t="shared" si="223"/>
        <v>0.17647058823529413</v>
      </c>
      <c r="AT92" s="81" t="s">
        <v>4</v>
      </c>
      <c r="AU92" s="34"/>
      <c r="AV92" s="49"/>
      <c r="AW92" s="60"/>
      <c r="AX92" s="32"/>
      <c r="AY92" s="34" t="s">
        <v>4</v>
      </c>
      <c r="AZ92" s="49">
        <f t="shared" ref="AZ92" si="234">$C92*BA92</f>
        <v>575.67999999999995</v>
      </c>
      <c r="BA92" s="94">
        <f t="shared" si="214"/>
        <v>0.11764705882352941</v>
      </c>
    </row>
    <row r="93" spans="1:53" ht="24" customHeight="1" x14ac:dyDescent="0.2">
      <c r="A93" s="5" t="s">
        <v>108</v>
      </c>
      <c r="B93" s="5" t="s">
        <v>197</v>
      </c>
      <c r="C93" s="32">
        <v>3794.81</v>
      </c>
      <c r="D93" s="32"/>
      <c r="E93" s="6"/>
      <c r="F93" s="81" t="s">
        <v>4</v>
      </c>
      <c r="G93" s="34"/>
      <c r="H93" s="49"/>
      <c r="I93" s="60"/>
      <c r="J93" s="17"/>
      <c r="K93" s="34" t="s">
        <v>4</v>
      </c>
      <c r="L93" s="49">
        <f t="shared" ref="L93" si="235">$C93*M93</f>
        <v>669.67235294117654</v>
      </c>
      <c r="M93" s="88">
        <f t="shared" si="216"/>
        <v>0.17647058823529413</v>
      </c>
      <c r="N93" s="81" t="s">
        <v>4</v>
      </c>
      <c r="O93" s="34"/>
      <c r="P93" s="49"/>
      <c r="Q93" s="60"/>
      <c r="R93" s="17"/>
      <c r="S93" s="34" t="s">
        <v>4</v>
      </c>
      <c r="T93" s="49">
        <f t="shared" ref="T93" si="236">$C93*U93</f>
        <v>669.67235294117654</v>
      </c>
      <c r="U93" s="88">
        <f t="shared" si="218"/>
        <v>0.17647058823529413</v>
      </c>
      <c r="V93" s="32" t="s">
        <v>4</v>
      </c>
      <c r="W93" s="34"/>
      <c r="X93" s="49"/>
      <c r="Y93" s="60"/>
      <c r="Z93" s="17"/>
      <c r="AA93" s="34" t="s">
        <v>4</v>
      </c>
      <c r="AB93" s="49">
        <f t="shared" ref="AB93" si="237">$C93*AC93</f>
        <v>669.67235294117654</v>
      </c>
      <c r="AC93" s="34">
        <f t="shared" si="220"/>
        <v>0.17647058823529413</v>
      </c>
      <c r="AD93" s="81" t="s">
        <v>4</v>
      </c>
      <c r="AE93" s="34"/>
      <c r="AF93" s="49"/>
      <c r="AG93" s="60"/>
      <c r="AH93" s="17"/>
      <c r="AI93" s="34" t="s">
        <v>4</v>
      </c>
      <c r="AJ93" s="49">
        <f t="shared" si="211"/>
        <v>669.67235294117654</v>
      </c>
      <c r="AK93" s="34">
        <f t="shared" si="221"/>
        <v>0.17647058823529413</v>
      </c>
      <c r="AL93" s="81" t="s">
        <v>4</v>
      </c>
      <c r="AM93" s="34"/>
      <c r="AN93" s="49"/>
      <c r="AO93" s="60"/>
      <c r="AP93" s="17"/>
      <c r="AQ93" s="34" t="s">
        <v>4</v>
      </c>
      <c r="AR93" s="49">
        <f t="shared" ref="AR93" si="238">$C93*AS93</f>
        <v>669.67235294117654</v>
      </c>
      <c r="AS93" s="88">
        <f t="shared" si="223"/>
        <v>0.17647058823529413</v>
      </c>
      <c r="AT93" s="81" t="s">
        <v>4</v>
      </c>
      <c r="AU93" s="34"/>
      <c r="AV93" s="49"/>
      <c r="AW93" s="60"/>
      <c r="AX93" s="17"/>
      <c r="AY93" s="34" t="s">
        <v>4</v>
      </c>
      <c r="AZ93" s="49">
        <f t="shared" ref="AZ93" si="239">$C93*BA93</f>
        <v>446.44823529411764</v>
      </c>
      <c r="BA93" s="88">
        <f t="shared" si="214"/>
        <v>0.11764705882352941</v>
      </c>
    </row>
    <row r="94" spans="1:53" ht="24" customHeight="1" x14ac:dyDescent="0.2">
      <c r="A94" s="5" t="s">
        <v>109</v>
      </c>
      <c r="B94" s="5" t="s">
        <v>198</v>
      </c>
      <c r="C94" s="32">
        <v>18028.5</v>
      </c>
      <c r="D94" s="32"/>
      <c r="E94" s="6"/>
      <c r="F94" s="81" t="s">
        <v>4</v>
      </c>
      <c r="G94" s="34"/>
      <c r="H94" s="49"/>
      <c r="I94" s="60"/>
      <c r="J94" s="17"/>
      <c r="K94" s="34" t="s">
        <v>4</v>
      </c>
      <c r="L94" s="49">
        <f t="shared" ref="L94" si="240">$C94*M94</f>
        <v>3181.5</v>
      </c>
      <c r="M94" s="88">
        <f t="shared" si="216"/>
        <v>0.17647058823529413</v>
      </c>
      <c r="N94" s="81" t="s">
        <v>4</v>
      </c>
      <c r="O94" s="34"/>
      <c r="P94" s="49"/>
      <c r="Q94" s="60"/>
      <c r="R94" s="17"/>
      <c r="S94" s="34" t="s">
        <v>4</v>
      </c>
      <c r="T94" s="49">
        <f t="shared" ref="T94" si="241">$C94*U94</f>
        <v>3181.5</v>
      </c>
      <c r="U94" s="88">
        <f t="shared" si="218"/>
        <v>0.17647058823529413</v>
      </c>
      <c r="V94" s="32" t="s">
        <v>4</v>
      </c>
      <c r="W94" s="34"/>
      <c r="X94" s="49"/>
      <c r="Y94" s="60"/>
      <c r="Z94" s="17"/>
      <c r="AA94" s="34" t="s">
        <v>4</v>
      </c>
      <c r="AB94" s="49">
        <f t="shared" ref="AB94" si="242">$C94*AC94</f>
        <v>3181.5</v>
      </c>
      <c r="AC94" s="34">
        <f t="shared" si="220"/>
        <v>0.17647058823529413</v>
      </c>
      <c r="AD94" s="81" t="s">
        <v>4</v>
      </c>
      <c r="AE94" s="34"/>
      <c r="AF94" s="49"/>
      <c r="AG94" s="60"/>
      <c r="AH94" s="17"/>
      <c r="AI94" s="34" t="s">
        <v>4</v>
      </c>
      <c r="AJ94" s="49">
        <f t="shared" si="211"/>
        <v>3181.5</v>
      </c>
      <c r="AK94" s="34">
        <f t="shared" si="221"/>
        <v>0.17647058823529413</v>
      </c>
      <c r="AL94" s="81" t="s">
        <v>4</v>
      </c>
      <c r="AM94" s="34"/>
      <c r="AN94" s="49"/>
      <c r="AO94" s="60"/>
      <c r="AP94" s="17"/>
      <c r="AQ94" s="34" t="s">
        <v>4</v>
      </c>
      <c r="AR94" s="49">
        <f t="shared" ref="AR94" si="243">$C94*AS94</f>
        <v>3181.5</v>
      </c>
      <c r="AS94" s="88">
        <f t="shared" si="223"/>
        <v>0.17647058823529413</v>
      </c>
      <c r="AT94" s="81" t="s">
        <v>4</v>
      </c>
      <c r="AU94" s="34"/>
      <c r="AV94" s="49"/>
      <c r="AW94" s="60"/>
      <c r="AX94" s="17"/>
      <c r="AY94" s="34" t="s">
        <v>4</v>
      </c>
      <c r="AZ94" s="49">
        <f t="shared" ref="AZ94" si="244">$C94*BA94</f>
        <v>2121</v>
      </c>
      <c r="BA94" s="88">
        <f t="shared" si="214"/>
        <v>0.11764705882352941</v>
      </c>
    </row>
    <row r="95" spans="1:53" ht="24" customHeight="1" x14ac:dyDescent="0.2">
      <c r="A95" s="5" t="s">
        <v>110</v>
      </c>
      <c r="B95" s="5" t="s">
        <v>199</v>
      </c>
      <c r="C95" s="32">
        <v>700.91</v>
      </c>
      <c r="D95" s="32"/>
      <c r="E95" s="6"/>
      <c r="F95" s="81" t="s">
        <v>4</v>
      </c>
      <c r="G95" s="34"/>
      <c r="H95" s="49"/>
      <c r="I95" s="60"/>
      <c r="J95" s="32"/>
      <c r="K95" s="34" t="s">
        <v>4</v>
      </c>
      <c r="L95" s="49">
        <f t="shared" ref="L95" si="245">$C95*M95</f>
        <v>123.69</v>
      </c>
      <c r="M95" s="94">
        <f t="shared" si="216"/>
        <v>0.17647058823529413</v>
      </c>
      <c r="N95" s="81" t="s">
        <v>4</v>
      </c>
      <c r="O95" s="34"/>
      <c r="P95" s="49"/>
      <c r="Q95" s="60"/>
      <c r="R95" s="32"/>
      <c r="S95" s="34" t="s">
        <v>4</v>
      </c>
      <c r="T95" s="49">
        <f t="shared" ref="T95" si="246">$C95*U95</f>
        <v>123.69</v>
      </c>
      <c r="U95" s="94">
        <f t="shared" si="218"/>
        <v>0.17647058823529413</v>
      </c>
      <c r="V95" s="32" t="s">
        <v>4</v>
      </c>
      <c r="W95" s="34"/>
      <c r="X95" s="49"/>
      <c r="Y95" s="60"/>
      <c r="Z95" s="32"/>
      <c r="AA95" s="34" t="s">
        <v>4</v>
      </c>
      <c r="AB95" s="49">
        <f t="shared" ref="AB95" si="247">$C95*AC95</f>
        <v>123.69</v>
      </c>
      <c r="AC95" s="23">
        <f t="shared" si="220"/>
        <v>0.17647058823529413</v>
      </c>
      <c r="AD95" s="81" t="s">
        <v>4</v>
      </c>
      <c r="AE95" s="34"/>
      <c r="AF95" s="49"/>
      <c r="AG95" s="60"/>
      <c r="AH95" s="32"/>
      <c r="AI95" s="34" t="s">
        <v>4</v>
      </c>
      <c r="AJ95" s="49">
        <f t="shared" si="211"/>
        <v>123.69</v>
      </c>
      <c r="AK95" s="23">
        <f t="shared" si="221"/>
        <v>0.17647058823529413</v>
      </c>
      <c r="AL95" s="81" t="s">
        <v>4</v>
      </c>
      <c r="AM95" s="34"/>
      <c r="AN95" s="49"/>
      <c r="AO95" s="60"/>
      <c r="AP95" s="32"/>
      <c r="AQ95" s="34" t="s">
        <v>4</v>
      </c>
      <c r="AR95" s="49">
        <f t="shared" ref="AR95" si="248">$C95*AS95</f>
        <v>123.69</v>
      </c>
      <c r="AS95" s="94">
        <f t="shared" si="223"/>
        <v>0.17647058823529413</v>
      </c>
      <c r="AT95" s="81" t="s">
        <v>4</v>
      </c>
      <c r="AU95" s="34"/>
      <c r="AV95" s="49"/>
      <c r="AW95" s="60"/>
      <c r="AX95" s="32"/>
      <c r="AY95" s="34" t="s">
        <v>4</v>
      </c>
      <c r="AZ95" s="49">
        <f t="shared" ref="AZ95" si="249">$C95*BA95</f>
        <v>82.46</v>
      </c>
      <c r="BA95" s="94">
        <f t="shared" si="214"/>
        <v>0.11764705882352941</v>
      </c>
    </row>
    <row r="96" spans="1:53" s="7" customFormat="1" ht="24" customHeight="1" x14ac:dyDescent="0.2">
      <c r="A96" s="27" t="s">
        <v>111</v>
      </c>
      <c r="B96" s="27" t="s">
        <v>112</v>
      </c>
      <c r="C96" s="28">
        <v>80555.87</v>
      </c>
      <c r="D96" s="28"/>
      <c r="E96" s="29"/>
      <c r="F96" s="85">
        <f>SUM(F97:F100)</f>
        <v>0</v>
      </c>
      <c r="G96" s="66">
        <f>F96/$C96</f>
        <v>0</v>
      </c>
      <c r="H96" s="64">
        <f>SUM(H97:H100)</f>
        <v>2260.5811764705882</v>
      </c>
      <c r="I96" s="66">
        <f>H96/$C96</f>
        <v>2.8062277478606939E-2</v>
      </c>
      <c r="J96" s="64">
        <f>SUM(J97:J100)</f>
        <v>11955.160588235296</v>
      </c>
      <c r="K96" s="66">
        <f>J96/$C96</f>
        <v>0.1484083107566872</v>
      </c>
      <c r="L96" s="64">
        <f>SUM(L97:L100)</f>
        <v>0</v>
      </c>
      <c r="M96" s="95">
        <f>L96/$C96</f>
        <v>0</v>
      </c>
      <c r="N96" s="85">
        <f>SUM(N97:N100)</f>
        <v>0</v>
      </c>
      <c r="O96" s="66">
        <f>N96/$C96</f>
        <v>0</v>
      </c>
      <c r="P96" s="64">
        <f>SUM(P97:P100)</f>
        <v>2260.5811764705882</v>
      </c>
      <c r="Q96" s="66">
        <f>P96/$C96</f>
        <v>2.8062277478606939E-2</v>
      </c>
      <c r="R96" s="64">
        <f>SUM(R97:R100)</f>
        <v>11955.160588235296</v>
      </c>
      <c r="S96" s="66">
        <f>R96/$C96</f>
        <v>0.1484083107566872</v>
      </c>
      <c r="T96" s="64">
        <f>SUM(T97:T100)</f>
        <v>0</v>
      </c>
      <c r="U96" s="95">
        <f>T96/$C96</f>
        <v>0</v>
      </c>
      <c r="V96" s="62">
        <f>SUM(V97:V100)</f>
        <v>0</v>
      </c>
      <c r="W96" s="66">
        <f>V96/$C96</f>
        <v>0</v>
      </c>
      <c r="X96" s="64">
        <f>SUM(X97:X100)</f>
        <v>2260.5811764705882</v>
      </c>
      <c r="Y96" s="66">
        <f>X96/$C96</f>
        <v>2.8062277478606939E-2</v>
      </c>
      <c r="Z96" s="64">
        <f>SUM(Z97:Z100)</f>
        <v>11955.160588235296</v>
      </c>
      <c r="AA96" s="66">
        <f>Z96/$C96</f>
        <v>0.1484083107566872</v>
      </c>
      <c r="AB96" s="64">
        <f>SUM(AB97:AB100)</f>
        <v>0</v>
      </c>
      <c r="AC96" s="65">
        <f>AB96/$C96</f>
        <v>0</v>
      </c>
      <c r="AD96" s="85">
        <f>SUM(AD97:AD100)</f>
        <v>0</v>
      </c>
      <c r="AE96" s="66">
        <f>AD96/$C96</f>
        <v>0</v>
      </c>
      <c r="AF96" s="64">
        <f>SUM(AF97:AF100)</f>
        <v>2260.5811764705882</v>
      </c>
      <c r="AG96" s="66">
        <f>AF96/$C96</f>
        <v>2.8062277478606939E-2</v>
      </c>
      <c r="AH96" s="64">
        <f>SUM(AH97:AH100)</f>
        <v>11955.160588235296</v>
      </c>
      <c r="AI96" s="66">
        <f>AH96/$C96</f>
        <v>0.1484083107566872</v>
      </c>
      <c r="AJ96" s="64">
        <f>SUM(AJ97:AJ100)</f>
        <v>0</v>
      </c>
      <c r="AK96" s="65">
        <f>AJ96/$C96</f>
        <v>0</v>
      </c>
      <c r="AL96" s="85">
        <f>SUM(AL97:AL100)</f>
        <v>0</v>
      </c>
      <c r="AM96" s="66">
        <f>AL96/$C96</f>
        <v>0</v>
      </c>
      <c r="AN96" s="64">
        <f>SUM(AN97:AN100)</f>
        <v>2260.5811764705882</v>
      </c>
      <c r="AO96" s="66">
        <f>AN96/$C96</f>
        <v>2.8062277478606939E-2</v>
      </c>
      <c r="AP96" s="64">
        <f>SUM(AP97:AP100)</f>
        <v>11955.160588235296</v>
      </c>
      <c r="AQ96" s="66">
        <f>AP96/$C96</f>
        <v>0.1484083107566872</v>
      </c>
      <c r="AR96" s="64">
        <f>SUM(AR97:AR100)</f>
        <v>0</v>
      </c>
      <c r="AS96" s="95">
        <f>AR96/$C96</f>
        <v>0</v>
      </c>
      <c r="AT96" s="85">
        <f>SUM(AT97:AT100)</f>
        <v>0</v>
      </c>
      <c r="AU96" s="66">
        <f>AT96/$C96</f>
        <v>0</v>
      </c>
      <c r="AV96" s="64">
        <f>SUM(AV97:AV100)</f>
        <v>1507.0541176470588</v>
      </c>
      <c r="AW96" s="66">
        <f>AV96/$C96</f>
        <v>1.8708184985737959E-2</v>
      </c>
      <c r="AX96" s="64">
        <f>SUM(AX97:AX100)</f>
        <v>7970.107058823528</v>
      </c>
      <c r="AY96" s="66">
        <f>AX96/$C96</f>
        <v>9.8938873837791444E-2</v>
      </c>
      <c r="AZ96" s="64">
        <f>SUM(AZ97:AZ100)</f>
        <v>0</v>
      </c>
      <c r="BA96" s="95">
        <f>AZ96/$C96</f>
        <v>0</v>
      </c>
    </row>
    <row r="97" spans="1:53" ht="36" customHeight="1" x14ac:dyDescent="0.2">
      <c r="A97" s="5" t="s">
        <v>113</v>
      </c>
      <c r="B97" s="5" t="s">
        <v>200</v>
      </c>
      <c r="C97" s="32">
        <v>37435.589999999997</v>
      </c>
      <c r="D97" s="32"/>
      <c r="E97" s="6"/>
      <c r="F97" s="81" t="s">
        <v>4</v>
      </c>
      <c r="G97" s="34"/>
      <c r="H97" s="49"/>
      <c r="I97" s="56" t="s">
        <v>4</v>
      </c>
      <c r="J97" s="32">
        <f t="shared" ref="F97:L105" si="250">$C97*K97</f>
        <v>6606.2805882352941</v>
      </c>
      <c r="K97" s="23">
        <f>3/17</f>
        <v>0.17647058823529413</v>
      </c>
      <c r="L97" s="53"/>
      <c r="M97" s="88" t="s">
        <v>4</v>
      </c>
      <c r="N97" s="81" t="s">
        <v>4</v>
      </c>
      <c r="O97" s="34"/>
      <c r="P97" s="49"/>
      <c r="Q97" s="56" t="s">
        <v>4</v>
      </c>
      <c r="R97" s="32">
        <f t="shared" ref="R97" si="251">$C97*S97</f>
        <v>6606.2805882352941</v>
      </c>
      <c r="S97" s="23">
        <f>3/17</f>
        <v>0.17647058823529413</v>
      </c>
      <c r="T97" s="53"/>
      <c r="U97" s="88" t="s">
        <v>4</v>
      </c>
      <c r="V97" s="32" t="s">
        <v>4</v>
      </c>
      <c r="W97" s="34"/>
      <c r="X97" s="49"/>
      <c r="Y97" s="56" t="s">
        <v>4</v>
      </c>
      <c r="Z97" s="32">
        <f t="shared" ref="Z97" si="252">$C97*AA97</f>
        <v>6606.2805882352941</v>
      </c>
      <c r="AA97" s="23">
        <f>3/17</f>
        <v>0.17647058823529413</v>
      </c>
      <c r="AB97" s="53"/>
      <c r="AC97" s="34" t="s">
        <v>4</v>
      </c>
      <c r="AD97" s="81" t="s">
        <v>4</v>
      </c>
      <c r="AE97" s="34"/>
      <c r="AF97" s="49"/>
      <c r="AG97" s="56" t="s">
        <v>4</v>
      </c>
      <c r="AH97" s="32">
        <f t="shared" ref="AH97:AH98" si="253">$C97*AI97</f>
        <v>6606.2805882352941</v>
      </c>
      <c r="AI97" s="23">
        <f>3/17</f>
        <v>0.17647058823529413</v>
      </c>
      <c r="AJ97" s="53"/>
      <c r="AK97" s="34" t="s">
        <v>4</v>
      </c>
      <c r="AL97" s="81" t="s">
        <v>4</v>
      </c>
      <c r="AM97" s="34"/>
      <c r="AN97" s="49"/>
      <c r="AO97" s="56" t="s">
        <v>4</v>
      </c>
      <c r="AP97" s="32">
        <f t="shared" ref="AP97" si="254">$C97*AQ97</f>
        <v>6606.2805882352941</v>
      </c>
      <c r="AQ97" s="23">
        <f>3/17</f>
        <v>0.17647058823529413</v>
      </c>
      <c r="AR97" s="53"/>
      <c r="AS97" s="88" t="s">
        <v>4</v>
      </c>
      <c r="AT97" s="81" t="s">
        <v>4</v>
      </c>
      <c r="AU97" s="34"/>
      <c r="AV97" s="49"/>
      <c r="AW97" s="56" t="s">
        <v>4</v>
      </c>
      <c r="AX97" s="32">
        <f t="shared" ref="AX97" si="255">$C97*AY97</f>
        <v>4404.1870588235288</v>
      </c>
      <c r="AY97" s="23">
        <f t="shared" ref="AY97:AY98" si="256">2/17</f>
        <v>0.11764705882352941</v>
      </c>
      <c r="AZ97" s="53"/>
      <c r="BA97" s="88" t="s">
        <v>4</v>
      </c>
    </row>
    <row r="98" spans="1:53" ht="24" customHeight="1" x14ac:dyDescent="0.2">
      <c r="A98" s="5" t="s">
        <v>114</v>
      </c>
      <c r="B98" s="5" t="s">
        <v>201</v>
      </c>
      <c r="C98" s="32">
        <v>19270.169999999998</v>
      </c>
      <c r="D98" s="32"/>
      <c r="E98" s="6"/>
      <c r="F98" s="81" t="s">
        <v>4</v>
      </c>
      <c r="G98" s="34"/>
      <c r="H98" s="49"/>
      <c r="I98" s="56" t="s">
        <v>4</v>
      </c>
      <c r="J98" s="32">
        <f t="shared" si="250"/>
        <v>3400.6182352941178</v>
      </c>
      <c r="K98" s="23">
        <f>3/17</f>
        <v>0.17647058823529413</v>
      </c>
      <c r="L98" s="53"/>
      <c r="M98" s="88" t="s">
        <v>4</v>
      </c>
      <c r="N98" s="81" t="s">
        <v>4</v>
      </c>
      <c r="O98" s="34"/>
      <c r="P98" s="49"/>
      <c r="Q98" s="56" t="s">
        <v>4</v>
      </c>
      <c r="R98" s="32">
        <f t="shared" ref="R98" si="257">$C98*S98</f>
        <v>3400.6182352941178</v>
      </c>
      <c r="S98" s="23">
        <f>3/17</f>
        <v>0.17647058823529413</v>
      </c>
      <c r="T98" s="53"/>
      <c r="U98" s="88" t="s">
        <v>4</v>
      </c>
      <c r="V98" s="32" t="s">
        <v>4</v>
      </c>
      <c r="W98" s="34"/>
      <c r="X98" s="49"/>
      <c r="Y98" s="56" t="s">
        <v>4</v>
      </c>
      <c r="Z98" s="32">
        <f t="shared" ref="Z98" si="258">$C98*AA98</f>
        <v>3400.6182352941178</v>
      </c>
      <c r="AA98" s="23">
        <f>3/17</f>
        <v>0.17647058823529413</v>
      </c>
      <c r="AB98" s="53"/>
      <c r="AC98" s="34" t="s">
        <v>4</v>
      </c>
      <c r="AD98" s="81" t="s">
        <v>4</v>
      </c>
      <c r="AE98" s="34"/>
      <c r="AF98" s="49"/>
      <c r="AG98" s="56" t="s">
        <v>4</v>
      </c>
      <c r="AH98" s="32">
        <f t="shared" si="253"/>
        <v>3400.6182352941178</v>
      </c>
      <c r="AI98" s="23">
        <f>3/17</f>
        <v>0.17647058823529413</v>
      </c>
      <c r="AJ98" s="53"/>
      <c r="AK98" s="34" t="s">
        <v>4</v>
      </c>
      <c r="AL98" s="81" t="s">
        <v>4</v>
      </c>
      <c r="AM98" s="34"/>
      <c r="AN98" s="49"/>
      <c r="AO98" s="56" t="s">
        <v>4</v>
      </c>
      <c r="AP98" s="32">
        <f t="shared" ref="AP98" si="259">$C98*AQ98</f>
        <v>3400.6182352941178</v>
      </c>
      <c r="AQ98" s="23">
        <f>3/17</f>
        <v>0.17647058823529413</v>
      </c>
      <c r="AR98" s="53"/>
      <c r="AS98" s="88" t="s">
        <v>4</v>
      </c>
      <c r="AT98" s="81" t="s">
        <v>4</v>
      </c>
      <c r="AU98" s="34"/>
      <c r="AV98" s="49"/>
      <c r="AW98" s="56" t="s">
        <v>4</v>
      </c>
      <c r="AX98" s="32">
        <f t="shared" ref="AX98" si="260">$C98*AY98</f>
        <v>2267.0788235294117</v>
      </c>
      <c r="AY98" s="23">
        <f t="shared" si="256"/>
        <v>0.11764705882352941</v>
      </c>
      <c r="AZ98" s="53"/>
      <c r="BA98" s="88" t="s">
        <v>4</v>
      </c>
    </row>
    <row r="99" spans="1:53" ht="48" customHeight="1" x14ac:dyDescent="0.2">
      <c r="A99" s="5" t="s">
        <v>115</v>
      </c>
      <c r="B99" s="5" t="s">
        <v>202</v>
      </c>
      <c r="C99" s="32">
        <v>12809.96</v>
      </c>
      <c r="D99" s="32"/>
      <c r="E99" s="6"/>
      <c r="F99" s="81" t="s">
        <v>4</v>
      </c>
      <c r="G99" s="34"/>
      <c r="H99" s="49">
        <f t="shared" si="250"/>
        <v>2260.5811764705882</v>
      </c>
      <c r="I99" s="60">
        <f>3/17</f>
        <v>0.17647058823529413</v>
      </c>
      <c r="J99" s="17"/>
      <c r="K99" s="34" t="s">
        <v>4</v>
      </c>
      <c r="L99" s="49"/>
      <c r="M99" s="88" t="s">
        <v>4</v>
      </c>
      <c r="N99" s="81" t="s">
        <v>4</v>
      </c>
      <c r="O99" s="34"/>
      <c r="P99" s="49">
        <f t="shared" ref="P99" si="261">$C99*Q99</f>
        <v>2260.5811764705882</v>
      </c>
      <c r="Q99" s="60">
        <f>3/17</f>
        <v>0.17647058823529413</v>
      </c>
      <c r="R99" s="17"/>
      <c r="S99" s="34" t="s">
        <v>4</v>
      </c>
      <c r="T99" s="49"/>
      <c r="U99" s="88" t="s">
        <v>4</v>
      </c>
      <c r="V99" s="32" t="s">
        <v>4</v>
      </c>
      <c r="W99" s="34"/>
      <c r="X99" s="49">
        <f t="shared" ref="X99" si="262">$C99*Y99</f>
        <v>2260.5811764705882</v>
      </c>
      <c r="Y99" s="60">
        <f>3/17</f>
        <v>0.17647058823529413</v>
      </c>
      <c r="Z99" s="17"/>
      <c r="AA99" s="34" t="s">
        <v>4</v>
      </c>
      <c r="AB99" s="49"/>
      <c r="AC99" s="34" t="s">
        <v>4</v>
      </c>
      <c r="AD99" s="81" t="s">
        <v>4</v>
      </c>
      <c r="AE99" s="34"/>
      <c r="AF99" s="49">
        <f t="shared" ref="AF99" si="263">$C99*AG99</f>
        <v>2260.5811764705882</v>
      </c>
      <c r="AG99" s="60">
        <f>3/17</f>
        <v>0.17647058823529413</v>
      </c>
      <c r="AH99" s="17"/>
      <c r="AI99" s="34" t="s">
        <v>4</v>
      </c>
      <c r="AJ99" s="49"/>
      <c r="AK99" s="34" t="s">
        <v>4</v>
      </c>
      <c r="AL99" s="81" t="s">
        <v>4</v>
      </c>
      <c r="AM99" s="34"/>
      <c r="AN99" s="49">
        <f t="shared" ref="AN99" si="264">$C99*AO99</f>
        <v>2260.5811764705882</v>
      </c>
      <c r="AO99" s="60">
        <f>3/17</f>
        <v>0.17647058823529413</v>
      </c>
      <c r="AP99" s="17"/>
      <c r="AQ99" s="34" t="s">
        <v>4</v>
      </c>
      <c r="AR99" s="49"/>
      <c r="AS99" s="88" t="s">
        <v>4</v>
      </c>
      <c r="AT99" s="81" t="s">
        <v>4</v>
      </c>
      <c r="AU99" s="34"/>
      <c r="AV99" s="49">
        <f t="shared" ref="AV99" si="265">$C99*AW99</f>
        <v>1507.0541176470588</v>
      </c>
      <c r="AW99" s="60">
        <f t="shared" ref="AW99" si="266">2/17</f>
        <v>0.11764705882352941</v>
      </c>
      <c r="AX99" s="17"/>
      <c r="AY99" s="34" t="s">
        <v>4</v>
      </c>
      <c r="AZ99" s="49"/>
      <c r="BA99" s="88" t="s">
        <v>4</v>
      </c>
    </row>
    <row r="100" spans="1:53" ht="36" customHeight="1" x14ac:dyDescent="0.2">
      <c r="A100" s="5" t="s">
        <v>116</v>
      </c>
      <c r="B100" s="5" t="s">
        <v>117</v>
      </c>
      <c r="C100" s="32">
        <v>11040.15</v>
      </c>
      <c r="D100" s="32"/>
      <c r="E100" s="6"/>
      <c r="F100" s="81" t="s">
        <v>4</v>
      </c>
      <c r="G100" s="34"/>
      <c r="H100" s="49"/>
      <c r="I100" s="56" t="s">
        <v>4</v>
      </c>
      <c r="J100" s="32">
        <f t="shared" si="250"/>
        <v>1948.2617647058823</v>
      </c>
      <c r="K100" s="23">
        <f>3/17</f>
        <v>0.17647058823529413</v>
      </c>
      <c r="L100" s="53"/>
      <c r="M100" s="88" t="s">
        <v>4</v>
      </c>
      <c r="N100" s="81" t="s">
        <v>4</v>
      </c>
      <c r="O100" s="34"/>
      <c r="P100" s="49"/>
      <c r="Q100" s="56" t="s">
        <v>4</v>
      </c>
      <c r="R100" s="32">
        <f t="shared" ref="R100" si="267">$C100*S100</f>
        <v>1948.2617647058823</v>
      </c>
      <c r="S100" s="23">
        <f>3/17</f>
        <v>0.17647058823529413</v>
      </c>
      <c r="T100" s="53"/>
      <c r="U100" s="88" t="s">
        <v>4</v>
      </c>
      <c r="V100" s="32" t="s">
        <v>4</v>
      </c>
      <c r="W100" s="34"/>
      <c r="X100" s="49"/>
      <c r="Y100" s="56" t="s">
        <v>4</v>
      </c>
      <c r="Z100" s="32">
        <f t="shared" ref="Z100" si="268">$C100*AA100</f>
        <v>1948.2617647058823</v>
      </c>
      <c r="AA100" s="23">
        <f>3/17</f>
        <v>0.17647058823529413</v>
      </c>
      <c r="AB100" s="53"/>
      <c r="AC100" s="34" t="s">
        <v>4</v>
      </c>
      <c r="AD100" s="81" t="s">
        <v>4</v>
      </c>
      <c r="AE100" s="34"/>
      <c r="AF100" s="49"/>
      <c r="AG100" s="56" t="s">
        <v>4</v>
      </c>
      <c r="AH100" s="32">
        <f t="shared" ref="AH100" si="269">$C100*AI100</f>
        <v>1948.2617647058823</v>
      </c>
      <c r="AI100" s="23">
        <f>3/17</f>
        <v>0.17647058823529413</v>
      </c>
      <c r="AJ100" s="53"/>
      <c r="AK100" s="34" t="s">
        <v>4</v>
      </c>
      <c r="AL100" s="81" t="s">
        <v>4</v>
      </c>
      <c r="AM100" s="34"/>
      <c r="AN100" s="49"/>
      <c r="AO100" s="56" t="s">
        <v>4</v>
      </c>
      <c r="AP100" s="32">
        <f t="shared" ref="AP100" si="270">$C100*AQ100</f>
        <v>1948.2617647058823</v>
      </c>
      <c r="AQ100" s="23">
        <f>3/17</f>
        <v>0.17647058823529413</v>
      </c>
      <c r="AR100" s="53"/>
      <c r="AS100" s="88" t="s">
        <v>4</v>
      </c>
      <c r="AT100" s="81" t="s">
        <v>4</v>
      </c>
      <c r="AU100" s="34"/>
      <c r="AV100" s="49"/>
      <c r="AW100" s="56" t="s">
        <v>4</v>
      </c>
      <c r="AX100" s="32">
        <f t="shared" ref="AX100" si="271">$C100*AY100</f>
        <v>1298.8411764705882</v>
      </c>
      <c r="AY100" s="23">
        <f t="shared" ref="AY100" si="272">2/17</f>
        <v>0.11764705882352941</v>
      </c>
      <c r="AZ100" s="53"/>
      <c r="BA100" s="88" t="s">
        <v>4</v>
      </c>
    </row>
    <row r="101" spans="1:53" s="7" customFormat="1" ht="24" customHeight="1" x14ac:dyDescent="0.2">
      <c r="A101" s="27" t="s">
        <v>118</v>
      </c>
      <c r="B101" s="27" t="s">
        <v>119</v>
      </c>
      <c r="C101" s="28">
        <v>73865</v>
      </c>
      <c r="D101" s="28"/>
      <c r="E101" s="29"/>
      <c r="F101" s="85">
        <f>SUM(F102:F103)</f>
        <v>13035</v>
      </c>
      <c r="G101" s="65">
        <f>F101/$C101</f>
        <v>0.17647058823529413</v>
      </c>
      <c r="H101" s="64">
        <f>SUM(H102:H103)</f>
        <v>0</v>
      </c>
      <c r="I101" s="65">
        <f>H101/$C101</f>
        <v>0</v>
      </c>
      <c r="J101" s="64">
        <f>SUM(J102:J103)</f>
        <v>0</v>
      </c>
      <c r="K101" s="65">
        <f>J101/$C101</f>
        <v>0</v>
      </c>
      <c r="L101" s="64">
        <f>SUM(L102:L103)</f>
        <v>0</v>
      </c>
      <c r="M101" s="95">
        <f>L101/$C101</f>
        <v>0</v>
      </c>
      <c r="N101" s="85">
        <f>SUM(N102:N103)</f>
        <v>13035</v>
      </c>
      <c r="O101" s="65">
        <f>N101/$C101</f>
        <v>0.17647058823529413</v>
      </c>
      <c r="P101" s="64">
        <f>SUM(P102:P103)</f>
        <v>0</v>
      </c>
      <c r="Q101" s="65">
        <f>P101/$C101</f>
        <v>0</v>
      </c>
      <c r="R101" s="64">
        <f>SUM(R102:R103)</f>
        <v>0</v>
      </c>
      <c r="S101" s="65">
        <f>R101/$C101</f>
        <v>0</v>
      </c>
      <c r="T101" s="64">
        <f>SUM(T102:T103)</f>
        <v>0</v>
      </c>
      <c r="U101" s="95">
        <f>T101/$C101</f>
        <v>0</v>
      </c>
      <c r="V101" s="62">
        <f>SUM(V102:V103)</f>
        <v>13035</v>
      </c>
      <c r="W101" s="65">
        <f>V101/$C101</f>
        <v>0.17647058823529413</v>
      </c>
      <c r="X101" s="64">
        <f>SUM(X102:X103)</f>
        <v>0</v>
      </c>
      <c r="Y101" s="65">
        <f>X101/$C101</f>
        <v>0</v>
      </c>
      <c r="Z101" s="64">
        <f>SUM(Z102:Z103)</f>
        <v>0</v>
      </c>
      <c r="AA101" s="65">
        <f>Z101/$C101</f>
        <v>0</v>
      </c>
      <c r="AB101" s="64">
        <f>SUM(AB102:AB103)</f>
        <v>0</v>
      </c>
      <c r="AC101" s="65">
        <f>AB101/$C101</f>
        <v>0</v>
      </c>
      <c r="AD101" s="85">
        <f>SUM(AD102:AD103)</f>
        <v>13035</v>
      </c>
      <c r="AE101" s="65">
        <f>AD101/$C101</f>
        <v>0.17647058823529413</v>
      </c>
      <c r="AF101" s="64">
        <f>SUM(AF102:AF103)</f>
        <v>0</v>
      </c>
      <c r="AG101" s="65">
        <f>AF101/$C101</f>
        <v>0</v>
      </c>
      <c r="AH101" s="64">
        <f>SUM(AH102:AH103)</f>
        <v>0</v>
      </c>
      <c r="AI101" s="65">
        <f>AH101/$C101</f>
        <v>0</v>
      </c>
      <c r="AJ101" s="64">
        <f>SUM(AJ102:AJ103)</f>
        <v>0</v>
      </c>
      <c r="AK101" s="65">
        <f>AJ101/$C101</f>
        <v>0</v>
      </c>
      <c r="AL101" s="85">
        <f>SUM(AL102:AL103)</f>
        <v>13035</v>
      </c>
      <c r="AM101" s="65">
        <f>AL101/$C101</f>
        <v>0.17647058823529413</v>
      </c>
      <c r="AN101" s="64">
        <f>SUM(AN102:AN103)</f>
        <v>0</v>
      </c>
      <c r="AO101" s="65">
        <f>AN101/$C101</f>
        <v>0</v>
      </c>
      <c r="AP101" s="64">
        <f>SUM(AP102:AP103)</f>
        <v>0</v>
      </c>
      <c r="AQ101" s="65">
        <f>AP101/$C101</f>
        <v>0</v>
      </c>
      <c r="AR101" s="64">
        <f>SUM(AR102:AR103)</f>
        <v>0</v>
      </c>
      <c r="AS101" s="95">
        <f>AR101/$C101</f>
        <v>0</v>
      </c>
      <c r="AT101" s="85">
        <f>SUM(AT102:AT103)</f>
        <v>8690</v>
      </c>
      <c r="AU101" s="65">
        <f>AT101/$C101</f>
        <v>0.11764705882352941</v>
      </c>
      <c r="AV101" s="64">
        <f>SUM(AV102:AV103)</f>
        <v>0</v>
      </c>
      <c r="AW101" s="65">
        <f>AV101/$C101</f>
        <v>0</v>
      </c>
      <c r="AX101" s="64">
        <f>SUM(AX102:AX103)</f>
        <v>0</v>
      </c>
      <c r="AY101" s="65">
        <f>AX101/$C101</f>
        <v>0</v>
      </c>
      <c r="AZ101" s="64">
        <f>SUM(AZ102:AZ103)</f>
        <v>0</v>
      </c>
      <c r="BA101" s="95">
        <f>AZ101/$C101</f>
        <v>0</v>
      </c>
    </row>
    <row r="102" spans="1:53" ht="36" customHeight="1" x14ac:dyDescent="0.2">
      <c r="A102" s="5" t="s">
        <v>120</v>
      </c>
      <c r="B102" s="5" t="s">
        <v>203</v>
      </c>
      <c r="C102" s="32">
        <v>44871.5</v>
      </c>
      <c r="D102" s="32"/>
      <c r="E102" s="6"/>
      <c r="F102" s="14">
        <f t="shared" si="250"/>
        <v>7918.5000000000009</v>
      </c>
      <c r="G102" s="23">
        <f>3/17</f>
        <v>0.17647058823529413</v>
      </c>
      <c r="H102" s="53"/>
      <c r="I102" s="56" t="s">
        <v>4</v>
      </c>
      <c r="J102" s="32"/>
      <c r="K102" s="34" t="s">
        <v>4</v>
      </c>
      <c r="L102" s="49"/>
      <c r="M102" s="88" t="s">
        <v>4</v>
      </c>
      <c r="N102" s="14">
        <f t="shared" ref="N102" si="273">$C102*O102</f>
        <v>7918.5000000000009</v>
      </c>
      <c r="O102" s="23">
        <f>3/17</f>
        <v>0.17647058823529413</v>
      </c>
      <c r="P102" s="53"/>
      <c r="Q102" s="56" t="s">
        <v>4</v>
      </c>
      <c r="R102" s="32"/>
      <c r="S102" s="34" t="s">
        <v>4</v>
      </c>
      <c r="T102" s="49"/>
      <c r="U102" s="88" t="s">
        <v>4</v>
      </c>
      <c r="V102" s="17">
        <f t="shared" ref="V102" si="274">$C102*W102</f>
        <v>7918.5000000000009</v>
      </c>
      <c r="W102" s="23">
        <f>3/17</f>
        <v>0.17647058823529413</v>
      </c>
      <c r="X102" s="53"/>
      <c r="Y102" s="56" t="s">
        <v>4</v>
      </c>
      <c r="Z102" s="32"/>
      <c r="AA102" s="34" t="s">
        <v>4</v>
      </c>
      <c r="AB102" s="49"/>
      <c r="AC102" s="34" t="s">
        <v>4</v>
      </c>
      <c r="AD102" s="14">
        <f t="shared" ref="AD102:AD103" si="275">$C102*AE102</f>
        <v>7918.5000000000009</v>
      </c>
      <c r="AE102" s="23">
        <f>3/17</f>
        <v>0.17647058823529413</v>
      </c>
      <c r="AF102" s="53"/>
      <c r="AG102" s="56" t="s">
        <v>4</v>
      </c>
      <c r="AH102" s="32"/>
      <c r="AI102" s="34" t="s">
        <v>4</v>
      </c>
      <c r="AJ102" s="49"/>
      <c r="AK102" s="34" t="s">
        <v>4</v>
      </c>
      <c r="AL102" s="14">
        <f t="shared" ref="AL102" si="276">$C102*AM102</f>
        <v>7918.5000000000009</v>
      </c>
      <c r="AM102" s="23">
        <f>3/17</f>
        <v>0.17647058823529413</v>
      </c>
      <c r="AN102" s="53"/>
      <c r="AO102" s="56" t="s">
        <v>4</v>
      </c>
      <c r="AP102" s="32"/>
      <c r="AQ102" s="34" t="s">
        <v>4</v>
      </c>
      <c r="AR102" s="49"/>
      <c r="AS102" s="88" t="s">
        <v>4</v>
      </c>
      <c r="AT102" s="14">
        <f t="shared" ref="AT102" si="277">$C102*AU102</f>
        <v>5279</v>
      </c>
      <c r="AU102" s="23">
        <f t="shared" ref="AU102:AU103" si="278">2/17</f>
        <v>0.11764705882352941</v>
      </c>
      <c r="AV102" s="53"/>
      <c r="AW102" s="56" t="s">
        <v>4</v>
      </c>
      <c r="AX102" s="32"/>
      <c r="AY102" s="34" t="s">
        <v>4</v>
      </c>
      <c r="AZ102" s="49"/>
      <c r="BA102" s="88" t="s">
        <v>4</v>
      </c>
    </row>
    <row r="103" spans="1:53" ht="60" customHeight="1" x14ac:dyDescent="0.2">
      <c r="A103" s="5" t="s">
        <v>121</v>
      </c>
      <c r="B103" s="5" t="s">
        <v>204</v>
      </c>
      <c r="C103" s="32">
        <v>28993.5</v>
      </c>
      <c r="D103" s="32"/>
      <c r="E103" s="6"/>
      <c r="F103" s="14">
        <f t="shared" si="250"/>
        <v>5116.5</v>
      </c>
      <c r="G103" s="23">
        <f>3/17</f>
        <v>0.17647058823529413</v>
      </c>
      <c r="H103" s="53"/>
      <c r="I103" s="56" t="s">
        <v>4</v>
      </c>
      <c r="J103" s="32"/>
      <c r="K103" s="34" t="s">
        <v>4</v>
      </c>
      <c r="L103" s="49"/>
      <c r="M103" s="88" t="s">
        <v>4</v>
      </c>
      <c r="N103" s="14">
        <f t="shared" ref="N103" si="279">$C103*O103</f>
        <v>5116.5</v>
      </c>
      <c r="O103" s="23">
        <f>3/17</f>
        <v>0.17647058823529413</v>
      </c>
      <c r="P103" s="53"/>
      <c r="Q103" s="56" t="s">
        <v>4</v>
      </c>
      <c r="R103" s="32"/>
      <c r="S103" s="34" t="s">
        <v>4</v>
      </c>
      <c r="T103" s="49"/>
      <c r="U103" s="88" t="s">
        <v>4</v>
      </c>
      <c r="V103" s="17">
        <f t="shared" ref="V103" si="280">$C103*W103</f>
        <v>5116.5</v>
      </c>
      <c r="W103" s="23">
        <f>3/17</f>
        <v>0.17647058823529413</v>
      </c>
      <c r="X103" s="53"/>
      <c r="Y103" s="56" t="s">
        <v>4</v>
      </c>
      <c r="Z103" s="32"/>
      <c r="AA103" s="34" t="s">
        <v>4</v>
      </c>
      <c r="AB103" s="49"/>
      <c r="AC103" s="34" t="s">
        <v>4</v>
      </c>
      <c r="AD103" s="14">
        <f t="shared" si="275"/>
        <v>5116.5</v>
      </c>
      <c r="AE103" s="23">
        <f>3/17</f>
        <v>0.17647058823529413</v>
      </c>
      <c r="AF103" s="53"/>
      <c r="AG103" s="56" t="s">
        <v>4</v>
      </c>
      <c r="AH103" s="32"/>
      <c r="AI103" s="34" t="s">
        <v>4</v>
      </c>
      <c r="AJ103" s="49"/>
      <c r="AK103" s="34" t="s">
        <v>4</v>
      </c>
      <c r="AL103" s="14">
        <f t="shared" ref="AL103" si="281">$C103*AM103</f>
        <v>5116.5</v>
      </c>
      <c r="AM103" s="23">
        <f>3/17</f>
        <v>0.17647058823529413</v>
      </c>
      <c r="AN103" s="53"/>
      <c r="AO103" s="56" t="s">
        <v>4</v>
      </c>
      <c r="AP103" s="32"/>
      <c r="AQ103" s="34" t="s">
        <v>4</v>
      </c>
      <c r="AR103" s="49"/>
      <c r="AS103" s="88" t="s">
        <v>4</v>
      </c>
      <c r="AT103" s="14">
        <f t="shared" ref="AT103" si="282">$C103*AU103</f>
        <v>3411</v>
      </c>
      <c r="AU103" s="23">
        <f t="shared" si="278"/>
        <v>0.11764705882352941</v>
      </c>
      <c r="AV103" s="53"/>
      <c r="AW103" s="56" t="s">
        <v>4</v>
      </c>
      <c r="AX103" s="32"/>
      <c r="AY103" s="34" t="s">
        <v>4</v>
      </c>
      <c r="AZ103" s="49"/>
      <c r="BA103" s="88" t="s">
        <v>4</v>
      </c>
    </row>
    <row r="104" spans="1:53" s="67" customFormat="1" ht="24" customHeight="1" x14ac:dyDescent="0.25">
      <c r="A104" s="61" t="s">
        <v>122</v>
      </c>
      <c r="B104" s="61" t="s">
        <v>123</v>
      </c>
      <c r="C104" s="62">
        <v>82113.69</v>
      </c>
      <c r="D104" s="62"/>
      <c r="E104" s="63"/>
      <c r="F104" s="85">
        <f>SUM(F105)</f>
        <v>3622.6627941176475</v>
      </c>
      <c r="G104" s="65">
        <f>F104/$C104</f>
        <v>4.4117647058823532E-2</v>
      </c>
      <c r="H104" s="64">
        <f>SUM(H105)</f>
        <v>3622.6627941176475</v>
      </c>
      <c r="I104" s="66">
        <f>H104/$C104</f>
        <v>4.4117647058823532E-2</v>
      </c>
      <c r="J104" s="62">
        <f>SUM(J105)</f>
        <v>3622.6627941176475</v>
      </c>
      <c r="K104" s="65">
        <f>J104/$C104</f>
        <v>4.4117647058823532E-2</v>
      </c>
      <c r="L104" s="64">
        <f>SUM(L105)</f>
        <v>3622.6627941176475</v>
      </c>
      <c r="M104" s="95">
        <f>L104/$C104</f>
        <v>4.4117647058823532E-2</v>
      </c>
      <c r="N104" s="85">
        <f>SUM(N105)</f>
        <v>3622.6627941176475</v>
      </c>
      <c r="O104" s="65">
        <f>N104/$C104</f>
        <v>4.4117647058823532E-2</v>
      </c>
      <c r="P104" s="64">
        <f>SUM(P105)</f>
        <v>3622.6627941176475</v>
      </c>
      <c r="Q104" s="66">
        <f>P104/$C104</f>
        <v>4.4117647058823532E-2</v>
      </c>
      <c r="R104" s="62">
        <f>SUM(R105)</f>
        <v>3622.6627941176475</v>
      </c>
      <c r="S104" s="65">
        <f>R104/$C104</f>
        <v>4.4117647058823532E-2</v>
      </c>
      <c r="T104" s="64">
        <f>SUM(T105)</f>
        <v>3622.6627941176475</v>
      </c>
      <c r="U104" s="95">
        <f>T104/$C104</f>
        <v>4.4117647058823532E-2</v>
      </c>
      <c r="V104" s="62">
        <f>SUM(V105)</f>
        <v>3622.6627941176475</v>
      </c>
      <c r="W104" s="65">
        <f>V104/$C104</f>
        <v>4.4117647058823532E-2</v>
      </c>
      <c r="X104" s="64">
        <f>SUM(X105)</f>
        <v>3622.6627941176475</v>
      </c>
      <c r="Y104" s="66">
        <f>X104/$C104</f>
        <v>4.4117647058823532E-2</v>
      </c>
      <c r="Z104" s="62">
        <f>SUM(Z105)</f>
        <v>3622.6627941176475</v>
      </c>
      <c r="AA104" s="65">
        <f>Z104/$C104</f>
        <v>4.4117647058823532E-2</v>
      </c>
      <c r="AB104" s="64">
        <f>SUM(AB105)</f>
        <v>3622.6627941176475</v>
      </c>
      <c r="AC104" s="65">
        <f>AB104/$C104</f>
        <v>4.4117647058823532E-2</v>
      </c>
      <c r="AD104" s="85">
        <f>SUM(AD105)</f>
        <v>3622.6627941176475</v>
      </c>
      <c r="AE104" s="65">
        <f>AD104/$C104</f>
        <v>4.4117647058823532E-2</v>
      </c>
      <c r="AF104" s="64">
        <f>SUM(AF105)</f>
        <v>3622.6627941176475</v>
      </c>
      <c r="AG104" s="66">
        <f>AF104/$C104</f>
        <v>4.4117647058823532E-2</v>
      </c>
      <c r="AH104" s="62">
        <f>SUM(AH105)</f>
        <v>3622.6627941176475</v>
      </c>
      <c r="AI104" s="65">
        <f>AH104/$C104</f>
        <v>4.4117647058823532E-2</v>
      </c>
      <c r="AJ104" s="64">
        <f>SUM(AJ105)</f>
        <v>3622.6627941176475</v>
      </c>
      <c r="AK104" s="65">
        <f>AJ104/$C104</f>
        <v>4.4117647058823532E-2</v>
      </c>
      <c r="AL104" s="85">
        <f>SUM(AL105)</f>
        <v>3622.6627941176475</v>
      </c>
      <c r="AM104" s="65">
        <f>AL104/$C104</f>
        <v>4.4117647058823532E-2</v>
      </c>
      <c r="AN104" s="64">
        <f>SUM(AN105)</f>
        <v>3622.6627941176475</v>
      </c>
      <c r="AO104" s="66">
        <f>AN104/$C104</f>
        <v>4.4117647058823532E-2</v>
      </c>
      <c r="AP104" s="62">
        <f>SUM(AP105)</f>
        <v>3622.6627941176475</v>
      </c>
      <c r="AQ104" s="65">
        <f>AP104/$C104</f>
        <v>4.4117647058823532E-2</v>
      </c>
      <c r="AR104" s="64">
        <f>SUM(AR105)</f>
        <v>3622.6627941176475</v>
      </c>
      <c r="AS104" s="95">
        <f>AR104/$C104</f>
        <v>4.4117647058823532E-2</v>
      </c>
      <c r="AT104" s="85">
        <f>SUM(AT105)</f>
        <v>2415.1085294117647</v>
      </c>
      <c r="AU104" s="65">
        <f>AT104/$C104</f>
        <v>2.9411764705882353E-2</v>
      </c>
      <c r="AV104" s="64">
        <f>SUM(AV105)</f>
        <v>2415.1085294117647</v>
      </c>
      <c r="AW104" s="66">
        <f>AV104/$C104</f>
        <v>2.9411764705882353E-2</v>
      </c>
      <c r="AX104" s="62">
        <f>SUM(AX105)</f>
        <v>2415.1085294117647</v>
      </c>
      <c r="AY104" s="65">
        <f>AX104/$C104</f>
        <v>2.9411764705882353E-2</v>
      </c>
      <c r="AZ104" s="64">
        <f>SUM(AZ105)</f>
        <v>2415.1085294117647</v>
      </c>
      <c r="BA104" s="95">
        <f>AZ104/$C104</f>
        <v>2.9411764705882353E-2</v>
      </c>
    </row>
    <row r="105" spans="1:53" ht="24" customHeight="1" x14ac:dyDescent="0.2">
      <c r="A105" s="5" t="s">
        <v>124</v>
      </c>
      <c r="B105" s="5" t="s">
        <v>205</v>
      </c>
      <c r="C105" s="32">
        <v>82113.69</v>
      </c>
      <c r="D105" s="32"/>
      <c r="E105" s="6"/>
      <c r="F105" s="14">
        <f t="shared" si="250"/>
        <v>3622.6627941176475</v>
      </c>
      <c r="G105" s="23">
        <f>0.25*3/17</f>
        <v>4.4117647058823532E-2</v>
      </c>
      <c r="H105" s="53">
        <f t="shared" si="250"/>
        <v>3622.6627941176475</v>
      </c>
      <c r="I105" s="60">
        <f>0.25*3/17</f>
        <v>4.4117647058823532E-2</v>
      </c>
      <c r="J105" s="17">
        <f t="shared" si="250"/>
        <v>3622.6627941176475</v>
      </c>
      <c r="K105" s="23">
        <f>0.25*3/17</f>
        <v>4.4117647058823532E-2</v>
      </c>
      <c r="L105" s="53">
        <f t="shared" si="250"/>
        <v>3622.6627941176475</v>
      </c>
      <c r="M105" s="94">
        <f>0.25*3/17</f>
        <v>4.4117647058823532E-2</v>
      </c>
      <c r="N105" s="14">
        <f t="shared" ref="N105" si="283">$C105*O105</f>
        <v>3622.6627941176475</v>
      </c>
      <c r="O105" s="23">
        <f>0.25*3/17</f>
        <v>4.4117647058823532E-2</v>
      </c>
      <c r="P105" s="53">
        <f t="shared" ref="P105" si="284">$C105*Q105</f>
        <v>3622.6627941176475</v>
      </c>
      <c r="Q105" s="60">
        <f>0.25*3/17</f>
        <v>4.4117647058823532E-2</v>
      </c>
      <c r="R105" s="17">
        <f t="shared" ref="R105" si="285">$C105*S105</f>
        <v>3622.6627941176475</v>
      </c>
      <c r="S105" s="23">
        <f>0.25*3/17</f>
        <v>4.4117647058823532E-2</v>
      </c>
      <c r="T105" s="53">
        <f t="shared" ref="T105" si="286">$C105*U105</f>
        <v>3622.6627941176475</v>
      </c>
      <c r="U105" s="94">
        <f>0.25*3/17</f>
        <v>4.4117647058823532E-2</v>
      </c>
      <c r="V105" s="17">
        <f t="shared" ref="V105" si="287">$C105*W105</f>
        <v>3622.6627941176475</v>
      </c>
      <c r="W105" s="23">
        <f>0.25*3/17</f>
        <v>4.4117647058823532E-2</v>
      </c>
      <c r="X105" s="53">
        <f t="shared" ref="X105" si="288">$C105*Y105</f>
        <v>3622.6627941176475</v>
      </c>
      <c r="Y105" s="60">
        <f>0.25*3/17</f>
        <v>4.4117647058823532E-2</v>
      </c>
      <c r="Z105" s="17">
        <f t="shared" ref="Z105" si="289">$C105*AA105</f>
        <v>3622.6627941176475</v>
      </c>
      <c r="AA105" s="23">
        <f>0.25*3/17</f>
        <v>4.4117647058823532E-2</v>
      </c>
      <c r="AB105" s="53">
        <f t="shared" ref="AB105" si="290">$C105*AC105</f>
        <v>3622.6627941176475</v>
      </c>
      <c r="AC105" s="23">
        <f>0.25*3/17</f>
        <v>4.4117647058823532E-2</v>
      </c>
      <c r="AD105" s="14">
        <f t="shared" ref="AD105" si="291">$C105*AE105</f>
        <v>3622.6627941176475</v>
      </c>
      <c r="AE105" s="23">
        <f>0.25*3/17</f>
        <v>4.4117647058823532E-2</v>
      </c>
      <c r="AF105" s="53">
        <f t="shared" ref="AF105" si="292">$C105*AG105</f>
        <v>3622.6627941176475</v>
      </c>
      <c r="AG105" s="60">
        <f>0.25*3/17</f>
        <v>4.4117647058823532E-2</v>
      </c>
      <c r="AH105" s="17">
        <f t="shared" ref="AH105" si="293">$C105*AI105</f>
        <v>3622.6627941176475</v>
      </c>
      <c r="AI105" s="23">
        <f>0.25*3/17</f>
        <v>4.4117647058823532E-2</v>
      </c>
      <c r="AJ105" s="53">
        <f t="shared" ref="AJ105" si="294">$C105*AK105</f>
        <v>3622.6627941176475</v>
      </c>
      <c r="AK105" s="23">
        <f>0.25*3/17</f>
        <v>4.4117647058823532E-2</v>
      </c>
      <c r="AL105" s="14">
        <f t="shared" ref="AL105" si="295">$C105*AM105</f>
        <v>3622.6627941176475</v>
      </c>
      <c r="AM105" s="23">
        <f>0.25*3/17</f>
        <v>4.4117647058823532E-2</v>
      </c>
      <c r="AN105" s="53">
        <f t="shared" ref="AN105" si="296">$C105*AO105</f>
        <v>3622.6627941176475</v>
      </c>
      <c r="AO105" s="60">
        <f>0.25*3/17</f>
        <v>4.4117647058823532E-2</v>
      </c>
      <c r="AP105" s="17">
        <f t="shared" ref="AP105" si="297">$C105*AQ105</f>
        <v>3622.6627941176475</v>
      </c>
      <c r="AQ105" s="23">
        <f>0.25*3/17</f>
        <v>4.4117647058823532E-2</v>
      </c>
      <c r="AR105" s="53">
        <f t="shared" ref="AR105" si="298">$C105*AS105</f>
        <v>3622.6627941176475</v>
      </c>
      <c r="AS105" s="94">
        <f>0.25*3/17</f>
        <v>4.4117647058823532E-2</v>
      </c>
      <c r="AT105" s="14">
        <f t="shared" ref="AT105" si="299">$C105*AU105</f>
        <v>2415.1085294117647</v>
      </c>
      <c r="AU105" s="23">
        <f>0.25*2/17</f>
        <v>2.9411764705882353E-2</v>
      </c>
      <c r="AV105" s="53">
        <f t="shared" ref="AV105" si="300">$C105*AW105</f>
        <v>2415.1085294117647</v>
      </c>
      <c r="AW105" s="60">
        <f>0.25*2/17</f>
        <v>2.9411764705882353E-2</v>
      </c>
      <c r="AX105" s="17">
        <f t="shared" ref="AX105" si="301">$C105*AY105</f>
        <v>2415.1085294117647</v>
      </c>
      <c r="AY105" s="23">
        <f>0.25*2/17</f>
        <v>2.9411764705882353E-2</v>
      </c>
      <c r="AZ105" s="53">
        <f t="shared" ref="AZ105" si="302">$C105*BA105</f>
        <v>2415.1085294117647</v>
      </c>
      <c r="BA105" s="94">
        <f>0.25*2/17</f>
        <v>2.9411764705882353E-2</v>
      </c>
    </row>
    <row r="106" spans="1:53" x14ac:dyDescent="0.2">
      <c r="A106" s="110"/>
      <c r="B106" s="110"/>
      <c r="C106" s="76"/>
      <c r="D106" s="76"/>
      <c r="E106" s="2"/>
      <c r="F106" s="18"/>
      <c r="G106" s="24"/>
      <c r="H106" s="18"/>
      <c r="I106" s="24"/>
      <c r="J106" s="18"/>
      <c r="K106" s="24"/>
      <c r="L106" s="18"/>
      <c r="M106" s="24"/>
      <c r="N106" s="18"/>
      <c r="O106" s="24"/>
      <c r="P106" s="18"/>
      <c r="Q106" s="24"/>
      <c r="R106" s="18"/>
      <c r="S106" s="24"/>
      <c r="T106" s="18"/>
      <c r="U106" s="24"/>
      <c r="V106" s="18"/>
      <c r="W106" s="24"/>
      <c r="X106" s="18"/>
      <c r="Y106" s="24"/>
      <c r="Z106" s="18"/>
      <c r="AA106" s="24"/>
      <c r="AB106" s="18"/>
      <c r="AC106" s="24"/>
      <c r="AD106" s="24"/>
      <c r="AE106" s="24"/>
      <c r="AF106" s="24"/>
      <c r="AG106" s="24"/>
      <c r="AH106" s="24"/>
      <c r="AI106" s="24"/>
      <c r="AJ106" s="24"/>
      <c r="AK106" s="24"/>
      <c r="AL106" s="18"/>
      <c r="AM106" s="24"/>
      <c r="AN106" s="18"/>
      <c r="AO106" s="24"/>
      <c r="AP106" s="18"/>
      <c r="AQ106" s="24"/>
      <c r="AR106" s="18"/>
      <c r="AS106" s="24"/>
      <c r="AT106" s="18"/>
      <c r="AU106" s="24"/>
      <c r="AV106" s="18"/>
      <c r="AW106" s="24"/>
      <c r="AX106" s="18"/>
      <c r="AY106" s="24"/>
      <c r="AZ106" s="18"/>
      <c r="BA106" s="24"/>
    </row>
    <row r="107" spans="1:53" ht="24.95" customHeight="1" x14ac:dyDescent="0.2">
      <c r="A107" s="75"/>
      <c r="B107" s="76" t="s">
        <v>207</v>
      </c>
      <c r="C107" s="74">
        <f>C7+C14+C20+C29+C31+C43+C69+C83+C88+C96+C101+C104</f>
        <v>1360650.79</v>
      </c>
      <c r="D107" s="74"/>
      <c r="E107" s="2" t="s">
        <v>208</v>
      </c>
      <c r="F107" s="18">
        <f>F7+F14+F20+F29+F31+F43+F69+F83+F88+F96+F101+F104</f>
        <v>58138.908676470593</v>
      </c>
      <c r="G107" s="24">
        <f>F107/$C$107</f>
        <v>4.2728750906373701E-2</v>
      </c>
      <c r="H107" s="18">
        <f>H7+H14+H20+H29+H31+H43+H69+H83+H88+H96+H101+H104</f>
        <v>72563.774558823527</v>
      </c>
      <c r="I107" s="24">
        <f>H107/$C$107</f>
        <v>5.3330196911746564E-2</v>
      </c>
      <c r="J107" s="18">
        <f>J7+J14+J20+J29+J31+J43+J69+J83+J88+J96+J101+J104</f>
        <v>60964.788088235306</v>
      </c>
      <c r="K107" s="24">
        <f>J107/$C$107</f>
        <v>4.4805609592329938E-2</v>
      </c>
      <c r="L107" s="18">
        <f>L7+L14+L20+L29+L31+L43+L69+L83+L88+L96+L101+L104</f>
        <v>50941.276323529411</v>
      </c>
      <c r="M107" s="24">
        <f>L107/$C$107</f>
        <v>3.7438905483992264E-2</v>
      </c>
      <c r="N107" s="18">
        <f>N7+N14+N20+N29+N31+N43+N69+N83+N88+N96+N101+N104</f>
        <v>55110.598676470596</v>
      </c>
      <c r="O107" s="24">
        <f>N107/$C$107</f>
        <v>4.0503117391693572E-2</v>
      </c>
      <c r="P107" s="18">
        <f>P7+P14+P20+P29+P31+P43+P69+P83+P88+P96+P101+P104</f>
        <v>72563.774558823527</v>
      </c>
      <c r="Q107" s="24">
        <f>P107/$C$107</f>
        <v>5.3330196911746564E-2</v>
      </c>
      <c r="R107" s="18">
        <f>R7+R14+R20+R29+R31+R43+R69+R83+R88+R96+R101+R104</f>
        <v>60964.788088235306</v>
      </c>
      <c r="S107" s="24">
        <f>R107/$C$107</f>
        <v>4.4805609592329938E-2</v>
      </c>
      <c r="T107" s="18">
        <f>T7+T14+T20+T29+T31+T43+T69+T83+T88+T96+T101+T104</f>
        <v>50941.276323529411</v>
      </c>
      <c r="U107" s="24">
        <f>T107/$C$107</f>
        <v>3.7438905483992264E-2</v>
      </c>
      <c r="V107" s="18">
        <f>V7+V14+V20+V29+V31+V43+V69+V83+V88+V96+V101+V104</f>
        <v>55110.598676470596</v>
      </c>
      <c r="W107" s="24">
        <f>V107/$C$107</f>
        <v>4.0503117391693572E-2</v>
      </c>
      <c r="X107" s="18">
        <f>X7+X14+X20+X29+X31+X43+X69+X83+X88+X96+X101+X104</f>
        <v>72563.774558823527</v>
      </c>
      <c r="Y107" s="24">
        <f>X107/$C$107</f>
        <v>5.3330196911746564E-2</v>
      </c>
      <c r="Z107" s="18">
        <f>Z7+Z14+Z20+Z29+Z31+Z43+Z69+Z83+Z88+Z96+Z101+Z104</f>
        <v>60964.788088235306</v>
      </c>
      <c r="AA107" s="24">
        <f>Z107/$C$107</f>
        <v>4.4805609592329938E-2</v>
      </c>
      <c r="AB107" s="18">
        <f>AB7+AB14+AB20+AB29+AB31+AB43+AB69+AB83+AB88+AB96+AB101+AB104</f>
        <v>50941.276323529411</v>
      </c>
      <c r="AC107" s="24">
        <f>AB107/$C$107</f>
        <v>3.7438905483992264E-2</v>
      </c>
      <c r="AD107" s="18">
        <f>AD7+AD14+AD20+AD29+AD31+AD43+AD69+AD83+AD88+AD96+AD101+AD104</f>
        <v>55110.598676470596</v>
      </c>
      <c r="AE107" s="24">
        <f>AD107/$C$107</f>
        <v>4.0503117391693572E-2</v>
      </c>
      <c r="AF107" s="18">
        <f>AF7+AF14+AF20+AF29+AF31+AF43+AF69+AF83+AF88+AF96+AF101+AF104</f>
        <v>72563.774558823527</v>
      </c>
      <c r="AG107" s="24">
        <f>AF107/$C$107</f>
        <v>5.3330196911746564E-2</v>
      </c>
      <c r="AH107" s="18">
        <f>AH7+AH14+AH20+AH29+AH31+AH43+AH69+AH83+AH88+AH96+AH101+AH104</f>
        <v>60964.788088235306</v>
      </c>
      <c r="AI107" s="24">
        <f>AH107/$C$107</f>
        <v>4.4805609592329938E-2</v>
      </c>
      <c r="AJ107" s="18">
        <f>AJ7+AJ14+AJ20+AJ29+AJ31+AJ43+AJ69+AJ83+AJ88+AJ96+AJ101+AJ104</f>
        <v>50941.276323529411</v>
      </c>
      <c r="AK107" s="24">
        <f>AJ107/$C$107</f>
        <v>3.7438905483992264E-2</v>
      </c>
      <c r="AL107" s="18">
        <f>AL7+AL14+AL20+AL29+AL31+AL43+AL69+AL83+AL88+AL96+AL101+AL104</f>
        <v>55110.598676470596</v>
      </c>
      <c r="AM107" s="24">
        <f>AL107/$C$107</f>
        <v>4.0503117391693572E-2</v>
      </c>
      <c r="AN107" s="18">
        <f>AN7+AN14+AN20+AN29+AN31+AN43+AN69+AN83+AN88+AN96+AN101+AN104</f>
        <v>72563.774558823527</v>
      </c>
      <c r="AO107" s="24">
        <f>AN107/$C$107</f>
        <v>5.3330196911746564E-2</v>
      </c>
      <c r="AP107" s="18">
        <f>AP7+AP14+AP20+AP29+AP31+AP43+AP69+AP83+AP88+AP96+AP101+AP104</f>
        <v>60964.788088235306</v>
      </c>
      <c r="AQ107" s="24">
        <f>AP107/$C$107</f>
        <v>4.4805609592329938E-2</v>
      </c>
      <c r="AR107" s="18">
        <f>AR7+AR14+AR20+AR29+AR31+AR43+AR69+AR83+AR88+AR96+AR101+AR104</f>
        <v>50941.276323529411</v>
      </c>
      <c r="AS107" s="24">
        <f>AR107/$C$107</f>
        <v>3.7438905483992264E-2</v>
      </c>
      <c r="AT107" s="18">
        <f>AT7+AT14+AT20+AT29+AT31+AT43+AT69+AT83+AT88+AT96+AT101+AT104</f>
        <v>36740.399117647059</v>
      </c>
      <c r="AU107" s="24">
        <f>AT107/$C$107</f>
        <v>2.7002078261129044E-2</v>
      </c>
      <c r="AV107" s="18">
        <f>AV7+AV14+AV20+AV29+AV31+AV43+AV69+AV83+AV88+AV96+AV101+AV104</f>
        <v>48375.849705882356</v>
      </c>
      <c r="AW107" s="24">
        <f>AV107/$C$107</f>
        <v>3.5553464607831049E-2</v>
      </c>
      <c r="AX107" s="18">
        <f>AX7+AX14+AX20+AX29+AX31+AX43+AX69+AX83+AX88+AX96+AX101+AX104</f>
        <v>40643.19205882353</v>
      </c>
      <c r="AY107" s="24">
        <f>AX107/$C$107</f>
        <v>2.9870406394886619E-2</v>
      </c>
      <c r="AZ107" s="18">
        <f>AZ7+AZ14+AZ20+AZ29+AZ31+AZ43+AZ69+AZ83+AZ88+AZ96+AZ101+AZ104</f>
        <v>33960.850882352941</v>
      </c>
      <c r="BA107" s="24">
        <f>AZ107/$C$107</f>
        <v>2.4959270322661511E-2</v>
      </c>
    </row>
    <row r="108" spans="1:53" ht="24.95" customHeight="1" x14ac:dyDescent="0.2">
      <c r="A108" s="75"/>
      <c r="B108" s="75"/>
      <c r="C108" s="76"/>
      <c r="D108" s="76"/>
      <c r="E108" s="2" t="s">
        <v>209</v>
      </c>
      <c r="F108" s="18">
        <f>F107</f>
        <v>58138.908676470593</v>
      </c>
      <c r="G108" s="24">
        <f>G107</f>
        <v>4.2728750906373701E-2</v>
      </c>
      <c r="H108" s="18">
        <f t="shared" ref="H108:BA108" si="303">H107+F108</f>
        <v>130702.68323529413</v>
      </c>
      <c r="I108" s="24">
        <f t="shared" si="303"/>
        <v>9.6058947818120272E-2</v>
      </c>
      <c r="J108" s="18">
        <f t="shared" si="303"/>
        <v>191667.47132352943</v>
      </c>
      <c r="K108" s="24">
        <f t="shared" si="303"/>
        <v>0.1408645574104502</v>
      </c>
      <c r="L108" s="18">
        <f t="shared" si="303"/>
        <v>242608.74764705886</v>
      </c>
      <c r="M108" s="24">
        <f t="shared" si="303"/>
        <v>0.17830346289444246</v>
      </c>
      <c r="N108" s="18">
        <f t="shared" si="303"/>
        <v>297719.34632352943</v>
      </c>
      <c r="O108" s="24">
        <f t="shared" si="303"/>
        <v>0.21880658028613603</v>
      </c>
      <c r="P108" s="18">
        <f t="shared" si="303"/>
        <v>370283.12088235293</v>
      </c>
      <c r="Q108" s="24">
        <f t="shared" si="303"/>
        <v>0.2721367771978826</v>
      </c>
      <c r="R108" s="18">
        <f t="shared" si="303"/>
        <v>431247.90897058824</v>
      </c>
      <c r="S108" s="24">
        <f t="shared" si="303"/>
        <v>0.31694238679021253</v>
      </c>
      <c r="T108" s="18">
        <f t="shared" si="303"/>
        <v>482189.18529411766</v>
      </c>
      <c r="U108" s="24">
        <f t="shared" si="303"/>
        <v>0.35438129227420478</v>
      </c>
      <c r="V108" s="18">
        <f t="shared" si="303"/>
        <v>537299.78397058824</v>
      </c>
      <c r="W108" s="24">
        <f t="shared" si="303"/>
        <v>0.39488440966589833</v>
      </c>
      <c r="X108" s="18">
        <f t="shared" si="303"/>
        <v>609863.55852941179</v>
      </c>
      <c r="Y108" s="24">
        <f t="shared" si="303"/>
        <v>0.44821460657764489</v>
      </c>
      <c r="Z108" s="18">
        <f t="shared" si="303"/>
        <v>670828.3466176471</v>
      </c>
      <c r="AA108" s="24">
        <f t="shared" si="303"/>
        <v>0.49302021616997482</v>
      </c>
      <c r="AB108" s="18">
        <f t="shared" si="303"/>
        <v>721769.62294117652</v>
      </c>
      <c r="AC108" s="24">
        <f t="shared" si="303"/>
        <v>0.53045912165396714</v>
      </c>
      <c r="AD108" s="18">
        <f t="shared" si="303"/>
        <v>776880.2216176471</v>
      </c>
      <c r="AE108" s="24">
        <f t="shared" si="303"/>
        <v>0.57096223904566068</v>
      </c>
      <c r="AF108" s="18">
        <f t="shared" si="303"/>
        <v>849443.99617647065</v>
      </c>
      <c r="AG108" s="24">
        <f t="shared" si="303"/>
        <v>0.62429243595740724</v>
      </c>
      <c r="AH108" s="18">
        <f t="shared" si="303"/>
        <v>910408.78426470596</v>
      </c>
      <c r="AI108" s="24">
        <f t="shared" si="303"/>
        <v>0.66909804554973717</v>
      </c>
      <c r="AJ108" s="18">
        <f t="shared" si="303"/>
        <v>961350.06058823538</v>
      </c>
      <c r="AK108" s="24">
        <f t="shared" si="303"/>
        <v>0.70653695103372949</v>
      </c>
      <c r="AL108" s="18">
        <f t="shared" si="303"/>
        <v>1016460.659264706</v>
      </c>
      <c r="AM108" s="24">
        <f t="shared" si="303"/>
        <v>0.74704006842542303</v>
      </c>
      <c r="AN108" s="18">
        <f t="shared" si="303"/>
        <v>1089024.4338235294</v>
      </c>
      <c r="AO108" s="24">
        <f t="shared" si="303"/>
        <v>0.8003702653371696</v>
      </c>
      <c r="AP108" s="18">
        <f t="shared" si="303"/>
        <v>1149989.2219117647</v>
      </c>
      <c r="AQ108" s="24">
        <f t="shared" si="303"/>
        <v>0.84517587492949953</v>
      </c>
      <c r="AR108" s="18">
        <f t="shared" si="303"/>
        <v>1200930.4982352941</v>
      </c>
      <c r="AS108" s="24">
        <f t="shared" si="303"/>
        <v>0.88261478041349184</v>
      </c>
      <c r="AT108" s="18">
        <f t="shared" si="303"/>
        <v>1237670.8973529411</v>
      </c>
      <c r="AU108" s="24">
        <f t="shared" si="303"/>
        <v>0.90961685867462083</v>
      </c>
      <c r="AV108" s="18">
        <f t="shared" si="303"/>
        <v>1286046.7470588235</v>
      </c>
      <c r="AW108" s="24">
        <f t="shared" si="303"/>
        <v>0.94517032328245187</v>
      </c>
      <c r="AX108" s="18">
        <f t="shared" si="303"/>
        <v>1326689.939117647</v>
      </c>
      <c r="AY108" s="24">
        <f t="shared" si="303"/>
        <v>0.97504072967733846</v>
      </c>
      <c r="AZ108" s="18">
        <f t="shared" si="303"/>
        <v>1360650.79</v>
      </c>
      <c r="BA108" s="24">
        <f t="shared" si="303"/>
        <v>1</v>
      </c>
    </row>
    <row r="109" spans="1:53" x14ac:dyDescent="0.2">
      <c r="A109" s="110"/>
      <c r="B109" s="110"/>
      <c r="C109" s="76"/>
      <c r="D109" s="76"/>
      <c r="E109" s="2"/>
      <c r="F109" s="18"/>
      <c r="G109" s="24"/>
      <c r="H109" s="18"/>
      <c r="I109" s="24"/>
      <c r="J109" s="18"/>
      <c r="K109" s="24"/>
      <c r="L109" s="18"/>
      <c r="M109" s="24"/>
      <c r="N109" s="18"/>
      <c r="O109" s="24"/>
      <c r="P109" s="18"/>
      <c r="Q109" s="24"/>
      <c r="R109" s="18"/>
      <c r="S109" s="24"/>
      <c r="T109" s="18"/>
      <c r="U109" s="24"/>
      <c r="V109" s="18"/>
      <c r="W109" s="24"/>
      <c r="X109" s="18"/>
      <c r="Y109" s="24"/>
      <c r="Z109" s="18"/>
      <c r="AA109" s="24"/>
      <c r="AB109" s="18"/>
      <c r="AC109" s="24"/>
      <c r="AD109" s="24"/>
      <c r="AE109" s="24"/>
      <c r="AF109" s="24"/>
      <c r="AG109" s="24"/>
      <c r="AH109" s="24"/>
      <c r="AI109" s="24"/>
      <c r="AJ109" s="24"/>
      <c r="AK109" s="24"/>
      <c r="AL109" s="18"/>
      <c r="AM109" s="24"/>
      <c r="AN109" s="18"/>
      <c r="AO109" s="24"/>
      <c r="AP109" s="18"/>
      <c r="AQ109" s="24"/>
      <c r="AR109" s="18"/>
      <c r="AS109" s="24"/>
      <c r="AT109" s="18"/>
      <c r="AU109" s="24"/>
      <c r="AV109" s="18"/>
      <c r="AW109" s="24"/>
      <c r="AX109" s="18"/>
      <c r="AY109" s="24"/>
      <c r="AZ109" s="18"/>
      <c r="BA109" s="24"/>
    </row>
    <row r="110" spans="1:53" ht="69.95" customHeight="1" x14ac:dyDescent="0.2">
      <c r="A110" s="111" t="s">
        <v>125</v>
      </c>
      <c r="B110" s="112"/>
      <c r="C110" s="112"/>
      <c r="D110" s="112"/>
      <c r="E110" s="112"/>
      <c r="F110" s="112"/>
      <c r="G110" s="112"/>
      <c r="H110" s="112"/>
      <c r="I110" s="112"/>
      <c r="J110" s="112"/>
      <c r="K110" s="112"/>
      <c r="L110" s="112"/>
      <c r="M110" s="112"/>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row>
  </sheetData>
  <mergeCells count="53">
    <mergeCell ref="A106:B106"/>
    <mergeCell ref="A109:B109"/>
    <mergeCell ref="A110:M110"/>
    <mergeCell ref="F4:M4"/>
    <mergeCell ref="F5:G5"/>
    <mergeCell ref="H5:I5"/>
    <mergeCell ref="J5:K5"/>
    <mergeCell ref="L5:M5"/>
    <mergeCell ref="N1:Q1"/>
    <mergeCell ref="F1:I1"/>
    <mergeCell ref="K1:M1"/>
    <mergeCell ref="N4:U4"/>
    <mergeCell ref="N5:O5"/>
    <mergeCell ref="P5:Q5"/>
    <mergeCell ref="R5:S5"/>
    <mergeCell ref="T5:U5"/>
    <mergeCell ref="V5:W5"/>
    <mergeCell ref="X5:Y5"/>
    <mergeCell ref="Z5:AA5"/>
    <mergeCell ref="AB5:AC5"/>
    <mergeCell ref="AL1:AO1"/>
    <mergeCell ref="V1:Y1"/>
    <mergeCell ref="AA1:AC1"/>
    <mergeCell ref="V2:Y2"/>
    <mergeCell ref="AA2:AC2"/>
    <mergeCell ref="V4:AC4"/>
    <mergeCell ref="A3:M3"/>
    <mergeCell ref="B2:M2"/>
    <mergeCell ref="AQ1:AS1"/>
    <mergeCell ref="AL2:AO2"/>
    <mergeCell ref="AQ2:AS2"/>
    <mergeCell ref="S1:U1"/>
    <mergeCell ref="N2:Q2"/>
    <mergeCell ref="S2:U2"/>
    <mergeCell ref="AT1:AW1"/>
    <mergeCell ref="AY1:BA1"/>
    <mergeCell ref="AT2:AW2"/>
    <mergeCell ref="AY2:BA2"/>
    <mergeCell ref="AT4:BA4"/>
    <mergeCell ref="AT5:AU5"/>
    <mergeCell ref="AV5:AW5"/>
    <mergeCell ref="AX5:AY5"/>
    <mergeCell ref="AZ5:BA5"/>
    <mergeCell ref="AD4:AK4"/>
    <mergeCell ref="AD5:AE5"/>
    <mergeCell ref="AF5:AG5"/>
    <mergeCell ref="AH5:AI5"/>
    <mergeCell ref="AJ5:AK5"/>
    <mergeCell ref="AL4:AS4"/>
    <mergeCell ref="AL5:AM5"/>
    <mergeCell ref="AN5:AO5"/>
    <mergeCell ref="AP5:AQ5"/>
    <mergeCell ref="AR5:AS5"/>
  </mergeCells>
  <pageMargins left="0.51181102362204722" right="0.51181102362204722" top="0.98425196850393704" bottom="0.98425196850393704" header="0.51181102362204722" footer="0.51181102362204722"/>
  <pageSetup paperSize="8" scale="29" fitToHeight="0" orientation="landscape" r:id="rId1"/>
  <headerFooter>
    <oddHeader>&amp;L &amp;CUFERSA
CNPJ: 24.529.265/0001-40 &amp;R</oddHeader>
    <oddFooter xml:space="preserve">&amp;L &amp;CAvenida Francisco Mota  - Presidente Costa e Silva - Mossoró / RN
(84) 3317-8279 / sin@ufersa.edu.br </oddFooter>
  </headerFooter>
  <rowBreaks count="1" manualBreakCount="1">
    <brk id="113" max="16383" man="1"/>
  </rowBreaks>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Buttons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Elite705g3Mini</cp:lastModifiedBy>
  <cp:revision>0</cp:revision>
  <cp:lastPrinted>2019-08-27T19:14:48Z</cp:lastPrinted>
  <dcterms:created xsi:type="dcterms:W3CDTF">2019-08-27T11:49:16Z</dcterms:created>
  <dcterms:modified xsi:type="dcterms:W3CDTF">2019-08-29T11:06:17Z</dcterms:modified>
</cp:coreProperties>
</file>